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Аккредитация ГАПОУ ГТТ -2024 март\22.02.06 март 2024\"/>
    </mc:Choice>
  </mc:AlternateContent>
  <xr:revisionPtr revIDLastSave="0" documentId="13_ncr:1_{E54472C0-AFA3-406F-B53C-D05A67C11269}" xr6:coauthVersionLast="36" xr6:coauthVersionMax="45" xr10:uidLastSave="{00000000-0000-0000-0000-000000000000}"/>
  <bookViews>
    <workbookView xWindow="-105" yWindow="-105" windowWidth="23250" windowHeight="12450" activeTab="1" xr2:uid="{CC75B3F7-B23F-4828-9D3B-C7B33E4FE7C3}"/>
  </bookViews>
  <sheets>
    <sheet name="Учебный план 22.02.06 Сварочное" sheetId="4" r:id="rId1"/>
    <sheet name="КУГ-2022" sheetId="6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3" i="4" l="1"/>
  <c r="S100" i="4" l="1"/>
  <c r="R100" i="4"/>
  <c r="Q100" i="4"/>
  <c r="Q99" i="4"/>
  <c r="M100" i="4"/>
  <c r="S102" i="4"/>
  <c r="S101" i="4"/>
  <c r="R102" i="4"/>
  <c r="R101" i="4"/>
  <c r="Q101" i="4"/>
  <c r="P101" i="4"/>
  <c r="N101" i="4"/>
  <c r="O102" i="4"/>
  <c r="O101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E89" i="4"/>
  <c r="H89" i="4"/>
  <c r="I89" i="4"/>
  <c r="I68" i="4" s="1"/>
  <c r="I53" i="4" s="1"/>
  <c r="J89" i="4"/>
  <c r="K89" i="4"/>
  <c r="L89" i="4"/>
  <c r="M89" i="4"/>
  <c r="N89" i="4"/>
  <c r="N68" i="4" s="1"/>
  <c r="N53" i="4" s="1"/>
  <c r="O89" i="4"/>
  <c r="P89" i="4"/>
  <c r="Q89" i="4"/>
  <c r="R89" i="4"/>
  <c r="S89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Q68" i="4" s="1"/>
  <c r="Q53" i="4" s="1"/>
  <c r="R81" i="4"/>
  <c r="S81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H68" i="4"/>
  <c r="K68" i="4"/>
  <c r="K53" i="4" s="1"/>
  <c r="P68" i="4"/>
  <c r="S68" i="4"/>
  <c r="S53" i="4" s="1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D92" i="4"/>
  <c r="D95" i="4"/>
  <c r="D97" i="4"/>
  <c r="D98" i="4"/>
  <c r="D90" i="4"/>
  <c r="D87" i="4"/>
  <c r="D88" i="4"/>
  <c r="D86" i="4"/>
  <c r="D83" i="4"/>
  <c r="D84" i="4"/>
  <c r="D82" i="4"/>
  <c r="D77" i="4"/>
  <c r="D78" i="4"/>
  <c r="D79" i="4"/>
  <c r="D76" i="4"/>
  <c r="D71" i="4"/>
  <c r="D72" i="4"/>
  <c r="D73" i="4"/>
  <c r="D70" i="4"/>
  <c r="D56" i="4"/>
  <c r="D57" i="4"/>
  <c r="D58" i="4"/>
  <c r="D59" i="4"/>
  <c r="D60" i="4"/>
  <c r="D61" i="4"/>
  <c r="D62" i="4"/>
  <c r="D63" i="4"/>
  <c r="D64" i="4"/>
  <c r="D65" i="4"/>
  <c r="D66" i="4"/>
  <c r="D67" i="4"/>
  <c r="D55" i="4"/>
  <c r="U43" i="4"/>
  <c r="U44" i="4"/>
  <c r="U45" i="4"/>
  <c r="U46" i="4"/>
  <c r="U47" i="4"/>
  <c r="U48" i="4"/>
  <c r="U49" i="4"/>
  <c r="U50" i="4"/>
  <c r="U51" i="4"/>
  <c r="U52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90" i="4"/>
  <c r="U92" i="4"/>
  <c r="U95" i="4"/>
  <c r="U96" i="4"/>
  <c r="U97" i="4"/>
  <c r="U42" i="4"/>
  <c r="R82" i="4"/>
  <c r="P70" i="4"/>
  <c r="L68" i="4" l="1"/>
  <c r="L53" i="4" s="1"/>
  <c r="M68" i="4"/>
  <c r="M53" i="4" s="1"/>
  <c r="R68" i="4"/>
  <c r="R53" i="4" s="1"/>
  <c r="J68" i="4"/>
  <c r="J53" i="4" s="1"/>
  <c r="E99" i="4"/>
  <c r="O68" i="4"/>
  <c r="O53" i="4" s="1"/>
  <c r="E68" i="4"/>
  <c r="E53" i="4" s="1"/>
  <c r="P53" i="4"/>
  <c r="H53" i="4"/>
  <c r="U54" i="4"/>
  <c r="G29" i="4"/>
  <c r="U53" i="4" l="1"/>
  <c r="E71" i="4"/>
  <c r="E70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M40" i="4"/>
  <c r="E56" i="4"/>
  <c r="E57" i="4"/>
  <c r="E58" i="4"/>
  <c r="E59" i="4"/>
  <c r="E60" i="4"/>
  <c r="E61" i="4"/>
  <c r="E62" i="4"/>
  <c r="E63" i="4"/>
  <c r="E64" i="4"/>
  <c r="E65" i="4"/>
  <c r="E66" i="4"/>
  <c r="E67" i="4"/>
  <c r="E55" i="4"/>
  <c r="F90" i="4"/>
  <c r="F86" i="4"/>
  <c r="F82" i="4"/>
  <c r="F77" i="4"/>
  <c r="F76" i="4"/>
  <c r="F71" i="4"/>
  <c r="F70" i="4"/>
  <c r="F56" i="4"/>
  <c r="F57" i="4"/>
  <c r="F58" i="4"/>
  <c r="F59" i="4"/>
  <c r="F60" i="4"/>
  <c r="F61" i="4"/>
  <c r="F62" i="4"/>
  <c r="F63" i="4"/>
  <c r="F64" i="4"/>
  <c r="F65" i="4"/>
  <c r="F66" i="4"/>
  <c r="F67" i="4"/>
  <c r="F55" i="4"/>
  <c r="F48" i="4"/>
  <c r="H99" i="4"/>
  <c r="I99" i="4"/>
  <c r="J99" i="4"/>
  <c r="L99" i="4"/>
  <c r="M99" i="4"/>
  <c r="N99" i="4"/>
  <c r="N100" i="4" s="1"/>
  <c r="D85" i="4"/>
  <c r="H48" i="4"/>
  <c r="I48" i="4"/>
  <c r="J48" i="4"/>
  <c r="K48" i="4"/>
  <c r="L48" i="4"/>
  <c r="M48" i="4"/>
  <c r="N48" i="4"/>
  <c r="O48" i="4"/>
  <c r="P48" i="4"/>
  <c r="Q48" i="4"/>
  <c r="R48" i="4"/>
  <c r="S48" i="4"/>
  <c r="G48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E25" i="4"/>
  <c r="F25" i="4"/>
  <c r="G25" i="4"/>
  <c r="H25" i="4"/>
  <c r="I25" i="4"/>
  <c r="J25" i="4"/>
  <c r="K25" i="4"/>
  <c r="D39" i="4"/>
  <c r="D35" i="4"/>
  <c r="D25" i="4"/>
  <c r="D54" i="4"/>
  <c r="G92" i="4"/>
  <c r="G91" i="4"/>
  <c r="G94" i="4"/>
  <c r="G93" i="4"/>
  <c r="D40" i="4"/>
  <c r="D81" i="4"/>
  <c r="D75" i="4"/>
  <c r="D69" i="4"/>
  <c r="E48" i="4"/>
  <c r="D48" i="4"/>
  <c r="D42" i="4"/>
  <c r="G34" i="4"/>
  <c r="G32" i="4"/>
  <c r="E32" i="4"/>
  <c r="G31" i="4"/>
  <c r="E31" i="4"/>
  <c r="H30" i="4"/>
  <c r="G30" i="4"/>
  <c r="E30" i="4"/>
  <c r="E29" i="4"/>
  <c r="H28" i="4"/>
  <c r="G27" i="4"/>
  <c r="E26" i="4"/>
  <c r="S25" i="4"/>
  <c r="R25" i="4"/>
  <c r="Q25" i="4"/>
  <c r="P25" i="4"/>
  <c r="O25" i="4"/>
  <c r="N25" i="4"/>
  <c r="M25" i="4"/>
  <c r="L25" i="4"/>
  <c r="U93" i="4" l="1"/>
  <c r="D93" i="4"/>
  <c r="D94" i="4"/>
  <c r="U94" i="4"/>
  <c r="F91" i="4"/>
  <c r="G89" i="4"/>
  <c r="G68" i="4" s="1"/>
  <c r="G53" i="4" s="1"/>
  <c r="K99" i="4"/>
  <c r="O99" i="4"/>
  <c r="O100" i="4" s="1"/>
  <c r="P99" i="4"/>
  <c r="P100" i="4" s="1"/>
  <c r="S99" i="4"/>
  <c r="R99" i="4"/>
  <c r="F92" i="4"/>
  <c r="D24" i="4"/>
  <c r="G99" i="4" l="1"/>
  <c r="U91" i="4"/>
  <c r="D91" i="4"/>
  <c r="D89" i="4" s="1"/>
  <c r="F89" i="4"/>
  <c r="W99" i="4"/>
  <c r="U99" i="4"/>
  <c r="U89" i="4" l="1"/>
  <c r="F99" i="4"/>
  <c r="F68" i="4"/>
  <c r="D68" i="4"/>
  <c r="D53" i="4" s="1"/>
  <c r="D99" i="4"/>
  <c r="F53" i="4" l="1"/>
  <c r="U68" i="4"/>
</calcChain>
</file>

<file path=xl/sharedStrings.xml><?xml version="1.0" encoding="utf-8"?>
<sst xmlns="http://schemas.openxmlformats.org/spreadsheetml/2006/main" count="1209" uniqueCount="311">
  <si>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</si>
  <si>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</si>
  <si>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</si>
  <si>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</si>
  <si>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учебной нагрузки (включая обязательную аудиторную нагрузку и все виды практики в составе профессинальных модулей) по курсам и семестрам (час. в семестр)</t>
  </si>
  <si>
    <t>максимальная</t>
  </si>
  <si>
    <t>в том числе в форме практической подготовки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</si>
  <si>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</si>
  <si>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</si>
  <si>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</si>
  <si>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</si>
  <si>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</si>
  <si>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</si>
  <si>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т.ч.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</si>
  <si>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</si>
  <si>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</si>
  <si>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</si>
  <si>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</si>
  <si>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</si>
  <si>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</si>
  <si>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</si>
  <si>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</si>
  <si>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лаб. и практ. занятий</t>
  </si>
  <si>
    <t>куровых работ (проектов)</t>
  </si>
  <si>
    <t>нед.</t>
  </si>
  <si>
    <t>О.00</t>
  </si>
  <si>
    <t>Общеобразовательный учебный цикл</t>
  </si>
  <si>
    <t>Базовые общеобразовательные учебные дисциплины</t>
  </si>
  <si>
    <t xml:space="preserve">Русский язык 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</si>
  <si>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</si>
  <si>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</si>
  <si>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</si>
  <si>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</si>
  <si>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</si>
  <si>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жизнедеятельности</t>
  </si>
  <si>
    <t>Родная литература (русская)</t>
  </si>
  <si>
    <t>Астрономия</t>
  </si>
  <si>
    <t>Профильные общеобразовательные учебные дисциплины</t>
  </si>
  <si>
    <t>Информатика</t>
  </si>
  <si>
    <t>Химия</t>
  </si>
  <si>
    <t>Дополнительные учебные дисциплины</t>
  </si>
  <si>
    <t>Введение в специальность</t>
  </si>
  <si>
    <t>Основы проектной деятельности</t>
  </si>
  <si>
    <t>ОГСЭ. 00</t>
  </si>
  <si>
    <t xml:space="preserve">Общий гуманитарный и социально-экономический учебный цикл </t>
  </si>
  <si>
    <t>ОГСЭ.01</t>
  </si>
  <si>
    <t>Основы философии</t>
  </si>
  <si>
    <t>ОГСЭ.02</t>
  </si>
  <si>
    <t>ОГСЭ.03</t>
  </si>
  <si>
    <t>ОГСЭ.04</t>
  </si>
  <si>
    <t>ОГСЭ.05</t>
  </si>
  <si>
    <t>Основы финансовой грамотности</t>
  </si>
  <si>
    <t>ЕН.00</t>
  </si>
  <si>
    <t xml:space="preserve">Математический и общий естественнонаучный учебный цикл </t>
  </si>
  <si>
    <t>ЕН.01</t>
  </si>
  <si>
    <t>ЕН.02</t>
  </si>
  <si>
    <t>Информационные технологии в профессиональной деятельности</t>
  </si>
  <si>
    <t>Экологические основы природопользования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</si>
  <si>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</si>
  <si>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</si>
  <si>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</si>
  <si>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</si>
  <si>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</si>
  <si>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</si>
  <si>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ОП.03</t>
  </si>
  <si>
    <t>Охрана труда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</si>
  <si>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</si>
  <si>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</si>
  <si>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</si>
  <si>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</si>
  <si>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</si>
  <si>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</si>
  <si>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</si>
  <si>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</si>
  <si>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</si>
  <si>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</si>
  <si>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</si>
  <si>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</si>
  <si>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</si>
  <si>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</si>
  <si>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</si>
  <si>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</si>
  <si>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</si>
  <si>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</si>
  <si>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</si>
  <si>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</si>
  <si>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</si>
  <si>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</si>
  <si>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</si>
  <si>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</si>
  <si>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</si>
  <si>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</si>
  <si>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</si>
  <si>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</si>
  <si>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</si>
  <si>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ПДП</t>
  </si>
  <si>
    <t xml:space="preserve">Производственная практика (преддипломная) </t>
  </si>
  <si>
    <t>ГИА</t>
  </si>
  <si>
    <t>Государственная итоговая аттестация</t>
  </si>
  <si>
    <t>Всего</t>
  </si>
  <si>
    <t>Консультации 4 часа на одного обучающегося на каждый учебный год</t>
  </si>
  <si>
    <t>учебных дисциплин и МДК</t>
  </si>
  <si>
    <t>учебной практики</t>
  </si>
  <si>
    <t>1. Программа базовой подготовки</t>
  </si>
  <si>
    <t>производственной практики</t>
  </si>
  <si>
    <t>преддипломной практики</t>
  </si>
  <si>
    <t>экзаменов (в.ч. экзаменов квалификационных)</t>
  </si>
  <si>
    <t xml:space="preserve">дифференцированных зачётов </t>
  </si>
  <si>
    <t xml:space="preserve">зачётов </t>
  </si>
  <si>
    <t>Промежуточная аттестация</t>
  </si>
  <si>
    <t>консультации</t>
  </si>
  <si>
    <t>экзамены, зачеты</t>
  </si>
  <si>
    <t>/Э/-/-/-/-/-/-/-/</t>
  </si>
  <si>
    <t>/З/Э/-/-/-/-/-/-/</t>
  </si>
  <si>
    <t>/З/ДЗ/-/-/-/-/-/-/</t>
  </si>
  <si>
    <t>/З/-/-/-/-/-/-/-/</t>
  </si>
  <si>
    <t>/-/ДЗ/-/-/-/-/-/-/</t>
  </si>
  <si>
    <t>/-/Э/-/-/-/-/-/-/</t>
  </si>
  <si>
    <t>самостоятельная учебная работа (индивидуальный проект)</t>
  </si>
  <si>
    <t>/-/-/-/-/-/-/-/ДЗ/</t>
  </si>
  <si>
    <t>/-/-/-/-/-/-/ДЗ/-/</t>
  </si>
  <si>
    <t>/-/-/-/-/-/ДЗ/-/-/</t>
  </si>
  <si>
    <t>/-/-/-/-/ДЗ/-/-/-/</t>
  </si>
  <si>
    <t>/-/-/-/Э/-/-/-/-/</t>
  </si>
  <si>
    <t>/-/-/-/ДЗ/-/-/-/-/</t>
  </si>
  <si>
    <t>/-/-/-/-/З/-/-/-/</t>
  </si>
  <si>
    <t>/-/-/-/-/-/Э/-/-/</t>
  </si>
  <si>
    <t>/-/-/-/-/-/-/-/З/</t>
  </si>
  <si>
    <t>/-/-/-/-/-/З/-/-/</t>
  </si>
  <si>
    <t xml:space="preserve">Квалификационный экзамен </t>
  </si>
  <si>
    <t>Экзамен квалификационный</t>
  </si>
  <si>
    <t>Государственная итоговая аттестация - 2026 год</t>
  </si>
  <si>
    <t>/-/-/З/З/З/З/З/ДЗ/</t>
  </si>
  <si>
    <t>Утверждаю</t>
  </si>
  <si>
    <t>Директор</t>
  </si>
  <si>
    <t>УЧЕБНЫЙ ПЛАН</t>
  </si>
  <si>
    <t>программы подготовки специалистов среднего звена</t>
  </si>
  <si>
    <t>ГАПОУ "Гуманитарно-технический техникум" г.Оренбурга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</si>
  <si>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</si>
  <si>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</si>
  <si>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 по ППССЗ</t>
  </si>
  <si>
    <t>______________________</t>
  </si>
  <si>
    <t>О.В.Кручинина</t>
  </si>
  <si>
    <t>квалификация:Техник</t>
  </si>
  <si>
    <r>
      <t xml:space="preserve">  </t>
    </r>
    <r>
      <rPr>
        <b/>
        <u/>
        <sz val="16"/>
        <rFont val="Calibri"/>
        <family val="2"/>
        <charset val="204"/>
        <scheme val="minor"/>
      </rPr>
      <t>2022-2026 учебный год</t>
    </r>
  </si>
  <si>
    <t>по специальности 22.02.06 Сварочное производство</t>
  </si>
  <si>
    <t>Физика</t>
  </si>
  <si>
    <t>/-/-/ДЗ/-/-/-/-/-/</t>
  </si>
  <si>
    <t xml:space="preserve">ЕН.03 </t>
  </si>
  <si>
    <t>ЕН.04</t>
  </si>
  <si>
    <t>Правовое обеспечение профессиональной деятельности</t>
  </si>
  <si>
    <t>Основы экономики организации</t>
  </si>
  <si>
    <t>Менеджмент</t>
  </si>
  <si>
    <t>Инженерная графика</t>
  </si>
  <si>
    <t>Техническая механика</t>
  </si>
  <si>
    <t xml:space="preserve">Материаловедение </t>
  </si>
  <si>
    <t>Электротехника и электроника</t>
  </si>
  <si>
    <t>Метрология, стандартизация и сертификация</t>
  </si>
  <si>
    <t>Профессиональная адаптация</t>
  </si>
  <si>
    <t>Основы бережливого производства</t>
  </si>
  <si>
    <t>ОП.11</t>
  </si>
  <si>
    <t xml:space="preserve">ОП.12 </t>
  </si>
  <si>
    <t>ОП.13</t>
  </si>
  <si>
    <t>Подготовка и осуществление технологических процессов изготовления сварных конструкций</t>
  </si>
  <si>
    <t>Технология сварочных работ</t>
  </si>
  <si>
    <t>Основное оборудование для производства сварных конструкций</t>
  </si>
  <si>
    <t>МДК.01.02</t>
  </si>
  <si>
    <t xml:space="preserve">Разработка технологических процессов и проектирование изделий </t>
  </si>
  <si>
    <t xml:space="preserve">Основы расчёта и проектирования сварных конструкций </t>
  </si>
  <si>
    <t xml:space="preserve">Основы проектирования технологических процессов </t>
  </si>
  <si>
    <t xml:space="preserve">Контроль качества сварочных работ </t>
  </si>
  <si>
    <t xml:space="preserve">Формы и методы контроля качества металлов и сварных конструкций </t>
  </si>
  <si>
    <t>ПМ.05</t>
  </si>
  <si>
    <t>МДК.05.01</t>
  </si>
  <si>
    <t>УП.05</t>
  </si>
  <si>
    <t>ПП.05</t>
  </si>
  <si>
    <t>Организация и планирование сварочного производства</t>
  </si>
  <si>
    <t xml:space="preserve">Основы организации и планирования производственных работ на сварочном участке </t>
  </si>
  <si>
    <t>Выполнение работ по  профессии 19905 Электросварщик на автоматических и полуавтоматических машинах</t>
  </si>
  <si>
    <t>МДК.05.02</t>
  </si>
  <si>
    <t>МДК.05.03</t>
  </si>
  <si>
    <t xml:space="preserve">Основы технологии сварки плавлением </t>
  </si>
  <si>
    <t>Техника и технология ручной дуговой сварки</t>
  </si>
  <si>
    <t>Нормативно-техническая документация по сварке</t>
  </si>
  <si>
    <t xml:space="preserve">1.1. Демонстрационный экзамен и защита дипломного проекта (работы) </t>
  </si>
  <si>
    <t>/-/-/--/Э/-/-/-/</t>
  </si>
  <si>
    <t>/-/-/-/-/-/ДЗ/-/</t>
  </si>
  <si>
    <t>/-/-/-/-/-/-/Э/-/</t>
  </si>
  <si>
    <t>/-/-/-/-/-/-/З/-/</t>
  </si>
  <si>
    <t>/-/-/-/-/Кэ/-/-/-/</t>
  </si>
  <si>
    <t>2022-2026 учебный год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</si>
  <si>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</si>
  <si>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</si>
  <si>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</si>
  <si>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</si>
  <si>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</si>
  <si>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</si>
  <si>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</si>
  <si>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</si>
  <si>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</si>
  <si>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</si>
  <si>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</si>
  <si>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</si>
  <si>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</si>
  <si>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</si>
  <si>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</si>
  <si>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</si>
  <si>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</si>
  <si>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</si>
  <si>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</si>
  <si>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</si>
  <si>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</si>
  <si>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</si>
  <si>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</si>
  <si>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</si>
  <si>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</si>
  <si>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</si>
  <si>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</si>
  <si>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</si>
  <si>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</si>
  <si>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</si>
  <si>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</si>
  <si>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</si>
  <si>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</si>
  <si>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</si>
  <si>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</si>
  <si>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</si>
  <si>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</si>
  <si>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</si>
  <si>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</si>
  <si>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</si>
  <si>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</si>
  <si>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</si>
  <si>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</si>
  <si>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</si>
  <si>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</si>
  <si>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</si>
  <si>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</si>
  <si>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</si>
  <si>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</si>
  <si>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0</t>
  </si>
  <si>
    <t>III</t>
  </si>
  <si>
    <t>8</t>
  </si>
  <si>
    <t>IV</t>
  </si>
  <si>
    <t>X</t>
  </si>
  <si>
    <t>D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</si>
  <si>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</si>
  <si>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</si>
  <si>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</si>
  <si>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</si>
  <si>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</si>
  <si>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</si>
  <si>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</si>
  <si>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</si>
  <si>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</si>
  <si>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</si>
  <si>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</si>
  <si>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1. Календарный учебный график по специальности 22.02.06 Сварочное производство</t>
  </si>
  <si>
    <t>Курс</t>
  </si>
  <si>
    <t>Обучение по дисциплинам и междисциплинарным курсам</t>
  </si>
  <si>
    <t>Практики</t>
  </si>
  <si>
    <t>Каникулы</t>
  </si>
  <si>
    <t>Студентов</t>
  </si>
  <si>
    <t>Групп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</si>
  <si>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</si>
  <si>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</si>
  <si>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</si>
  <si>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</si>
  <si>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</si>
  <si>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40 1/2</t>
  </si>
  <si>
    <t>16 5/6</t>
  </si>
  <si>
    <t>23 2/3</t>
  </si>
  <si>
    <t>1/2</t>
  </si>
  <si>
    <t>1/6</t>
  </si>
  <si>
    <t>1/3</t>
  </si>
  <si>
    <t xml:space="preserve">11 </t>
  </si>
  <si>
    <t xml:space="preserve">52 </t>
  </si>
  <si>
    <t xml:space="preserve">39 </t>
  </si>
  <si>
    <t>16 1/2</t>
  </si>
  <si>
    <t>22 1/2</t>
  </si>
  <si>
    <t xml:space="preserve">1 </t>
  </si>
  <si>
    <t xml:space="preserve">2 </t>
  </si>
  <si>
    <t xml:space="preserve">10 </t>
  </si>
  <si>
    <t>32 1/3</t>
  </si>
  <si>
    <t>8 1/3</t>
  </si>
  <si>
    <t xml:space="preserve">24 </t>
  </si>
  <si>
    <t>1 2/3</t>
  </si>
  <si>
    <t>2/3</t>
  </si>
  <si>
    <t xml:space="preserve">6 </t>
  </si>
  <si>
    <t>16 2/3</t>
  </si>
  <si>
    <t>11 1/2</t>
  </si>
  <si>
    <t>5 1/6</t>
  </si>
  <si>
    <t>1 1/3</t>
  </si>
  <si>
    <t>5/6</t>
  </si>
  <si>
    <t xml:space="preserve">5 </t>
  </si>
  <si>
    <t xml:space="preserve">3 </t>
  </si>
  <si>
    <t xml:space="preserve">8 </t>
  </si>
  <si>
    <t xml:space="preserve">4 </t>
  </si>
  <si>
    <t xml:space="preserve">43 </t>
  </si>
  <si>
    <t>128 1/2</t>
  </si>
  <si>
    <t>2309</t>
  </si>
  <si>
    <t>3290</t>
  </si>
  <si>
    <t>4 1/2</t>
  </si>
  <si>
    <t xml:space="preserve">9 </t>
  </si>
  <si>
    <t xml:space="preserve">14 </t>
  </si>
  <si>
    <t xml:space="preserve">33 </t>
  </si>
  <si>
    <t xml:space="preserve">199 </t>
  </si>
  <si>
    <t>/-/-/Э//-/-/-/-/</t>
  </si>
  <si>
    <t>/-/-/ДЗ//-/-/-/-/</t>
  </si>
  <si>
    <t>/-/-/-/-/Э/-/-/-/</t>
  </si>
  <si>
    <t>/-/-/-/-/-/-/-/Э/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</si>
</sst>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4"/>
      <color indexed="8"/>
      <name val="Arial"/>
      <family val="2"/>
      <charset val="204"/>
    </font>
    <font>
      <i/>
      <u/>
      <sz val="12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8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26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color rgb="FF000000"/>
      <name val="Arial"/>
      <family val="2"/>
      <charset val="204"/>
    </font>
    <font>
      <u/>
      <sz val="11"/>
      <color rgb="FF000000"/>
      <name val="Arial"/>
      <family val="2"/>
      <charset val="204"/>
    </font>
    <font>
      <b/>
      <u/>
      <sz val="1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sz val="8"/>
      <color indexed="8"/>
      <name val="Symbol"/>
      <family val="1"/>
      <charset val="2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7" tint="0.79998168889431442"/>
        <bgColor indexed="1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/>
  </cellStyleXfs>
  <cellXfs count="142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2" borderId="0" xfId="0" applyFont="1" applyFill="1"/>
    <xf numFmtId="0" fontId="7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9" fillId="2" borderId="2" xfId="0" applyFont="1" applyFill="1" applyBorder="1" applyAlignment="1">
      <alignment horizontal="center" vertical="center" wrapText="1"/>
    </xf>
    <xf numFmtId="0" fontId="28" fillId="0" borderId="0" xfId="0" applyFont="1"/>
    <xf numFmtId="0" fontId="6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0" fillId="2" borderId="0" xfId="0" applyFont="1" applyFill="1"/>
    <xf numFmtId="0" fontId="3" fillId="2" borderId="0" xfId="0" applyFont="1" applyFill="1"/>
    <xf numFmtId="0" fontId="6" fillId="3" borderId="8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14" fillId="2" borderId="0" xfId="2" applyFont="1" applyFill="1" applyAlignment="1" applyProtection="1">
      <alignment vertical="center"/>
      <protection locked="0"/>
    </xf>
    <xf numFmtId="0" fontId="13" fillId="2" borderId="0" xfId="2" applyFont="1" applyFill="1" applyAlignment="1" applyProtection="1">
      <alignment vertical="center" wrapText="1"/>
      <protection locked="0"/>
    </xf>
    <xf numFmtId="0" fontId="12" fillId="2" borderId="0" xfId="2" applyFill="1" applyAlignment="1" applyProtection="1">
      <alignment horizontal="center" vertical="center" wrapText="1"/>
      <protection locked="0"/>
    </xf>
    <xf numFmtId="0" fontId="15" fillId="2" borderId="0" xfId="2" applyFont="1" applyFill="1" applyAlignment="1" applyProtection="1">
      <protection locked="0"/>
    </xf>
    <xf numFmtId="0" fontId="0" fillId="2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/>
    <xf numFmtId="0" fontId="0" fillId="0" borderId="2" xfId="0" applyBorder="1" applyAlignment="1">
      <alignment horizontal="center"/>
    </xf>
    <xf numFmtId="0" fontId="12" fillId="2" borderId="2" xfId="2" applyFill="1" applyBorder="1" applyAlignment="1" applyProtection="1">
      <alignment horizontal="center" vertical="center"/>
      <protection locked="0"/>
    </xf>
    <xf numFmtId="0" fontId="12" fillId="6" borderId="2" xfId="2" applyFill="1" applyBorder="1" applyAlignment="1" applyProtection="1">
      <alignment horizontal="center" vertical="center" textRotation="90"/>
      <protection locked="0"/>
    </xf>
    <xf numFmtId="0" fontId="12" fillId="6" borderId="2" xfId="2" applyFill="1" applyBorder="1" applyAlignment="1" applyProtection="1">
      <alignment horizontal="left" vertical="center" textRotation="90"/>
      <protection locked="0"/>
    </xf>
    <xf numFmtId="0" fontId="12" fillId="6" borderId="4" xfId="2" applyFill="1" applyBorder="1" applyAlignment="1" applyProtection="1">
      <alignment horizontal="center" vertical="center" textRotation="90"/>
      <protection locked="0"/>
    </xf>
    <xf numFmtId="0" fontId="37" fillId="6" borderId="2" xfId="2" applyFont="1" applyFill="1" applyBorder="1" applyAlignment="1" applyProtection="1">
      <alignment horizontal="center" vertical="center"/>
      <protection locked="0"/>
    </xf>
    <xf numFmtId="0" fontId="37" fillId="2" borderId="2" xfId="2" applyFont="1" applyFill="1" applyBorder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vertical="center"/>
      <protection locked="0"/>
    </xf>
    <xf numFmtId="0" fontId="12" fillId="0" borderId="2" xfId="2" applyBorder="1" applyAlignment="1" applyProtection="1">
      <alignment horizontal="center" vertical="center"/>
      <protection locked="0"/>
    </xf>
    <xf numFmtId="0" fontId="12" fillId="0" borderId="0" xfId="2" applyAlignment="1" applyProtection="1">
      <alignment horizontal="center" vertical="center"/>
      <protection locked="0"/>
    </xf>
    <xf numFmtId="0" fontId="12" fillId="0" borderId="0" xfId="2" applyAlignment="1" applyProtection="1">
      <alignment horizontal="left" vertical="top" wrapText="1"/>
      <protection locked="0"/>
    </xf>
    <xf numFmtId="0" fontId="39" fillId="0" borderId="2" xfId="2" applyFont="1" applyBorder="1" applyAlignment="1" applyProtection="1">
      <alignment horizontal="center" vertical="center"/>
      <protection locked="0"/>
    </xf>
    <xf numFmtId="0" fontId="12" fillId="0" borderId="0" xfId="2" applyAlignment="1" applyProtection="1">
      <alignment horizontal="left" vertical="center"/>
      <protection locked="0"/>
    </xf>
    <xf numFmtId="0" fontId="0" fillId="0" borderId="5" xfId="0" applyBorder="1" applyAlignment="1">
      <alignment horizontal="center"/>
    </xf>
    <xf numFmtId="0" fontId="12" fillId="5" borderId="2" xfId="2" applyFill="1" applyBorder="1" applyAlignment="1" applyProtection="1">
      <alignment horizontal="center" vertical="center"/>
      <protection locked="0"/>
    </xf>
    <xf numFmtId="0" fontId="37" fillId="4" borderId="2" xfId="2" applyFont="1" applyFill="1" applyBorder="1" applyAlignment="1" applyProtection="1">
      <alignment horizontal="center" vertical="center"/>
      <protection locked="0"/>
    </xf>
    <xf numFmtId="0" fontId="37" fillId="8" borderId="2" xfId="2" applyFont="1" applyFill="1" applyBorder="1" applyAlignment="1" applyProtection="1">
      <alignment horizontal="center" vertical="center"/>
      <protection locked="0"/>
    </xf>
    <xf numFmtId="0" fontId="36" fillId="6" borderId="2" xfId="2" applyFont="1" applyFill="1" applyBorder="1" applyAlignment="1" applyProtection="1">
      <alignment horizontal="center" vertical="center"/>
      <protection locked="0"/>
    </xf>
    <xf numFmtId="0" fontId="35" fillId="0" borderId="2" xfId="2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5" fillId="6" borderId="0" xfId="2" applyFont="1" applyFill="1" applyAlignment="1" applyProtection="1">
      <alignment horizontal="left" vertical="top"/>
      <protection locked="0"/>
    </xf>
    <xf numFmtId="0" fontId="16" fillId="6" borderId="0" xfId="2" applyFont="1" applyFill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7" fillId="6" borderId="0" xfId="2" applyFont="1" applyFill="1" applyBorder="1" applyAlignment="1" applyProtection="1">
      <alignment horizontal="center" vertical="top"/>
      <protection locked="0"/>
    </xf>
    <xf numFmtId="0" fontId="14" fillId="2" borderId="0" xfId="2" applyFont="1" applyFill="1" applyAlignment="1" applyProtection="1">
      <alignment horizontal="center" vertical="center"/>
      <protection locked="0"/>
    </xf>
    <xf numFmtId="0" fontId="13" fillId="2" borderId="0" xfId="2" applyFont="1" applyFill="1" applyAlignment="1" applyProtection="1">
      <alignment horizontal="center" vertical="center" wrapText="1"/>
      <protection locked="0"/>
    </xf>
    <xf numFmtId="0" fontId="12" fillId="2" borderId="0" xfId="2" applyFill="1" applyAlignment="1" applyProtection="1">
      <alignment horizontal="center" vertical="center" wrapText="1"/>
      <protection locked="0"/>
    </xf>
    <xf numFmtId="14" fontId="15" fillId="2" borderId="0" xfId="2" applyNumberFormat="1" applyFont="1" applyFill="1" applyAlignment="1" applyProtection="1">
      <alignment horizontal="center"/>
      <protection locked="0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5" fillId="6" borderId="0" xfId="2" applyFont="1" applyFill="1" applyAlignment="1" applyProtection="1">
      <alignment horizontal="left" vertical="center"/>
      <protection locked="0"/>
    </xf>
    <xf numFmtId="0" fontId="16" fillId="6" borderId="0" xfId="2" applyFont="1" applyFill="1" applyAlignment="1" applyProtection="1">
      <alignment horizontal="left" vertical="center"/>
      <protection locked="0"/>
    </xf>
    <xf numFmtId="0" fontId="26" fillId="2" borderId="0" xfId="2" applyFont="1" applyFill="1" applyBorder="1" applyAlignment="1" applyProtection="1">
      <alignment horizontal="center" vertical="top"/>
      <protection locked="0"/>
    </xf>
    <xf numFmtId="0" fontId="18" fillId="2" borderId="0" xfId="2" applyFont="1" applyFill="1" applyBorder="1" applyAlignment="1" applyProtection="1">
      <alignment horizontal="center" vertical="top"/>
      <protection locked="0"/>
    </xf>
    <xf numFmtId="0" fontId="3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2" borderId="2" xfId="2" applyFill="1" applyBorder="1" applyAlignment="1" applyProtection="1">
      <alignment horizontal="center" vertical="center"/>
      <protection locked="0"/>
    </xf>
    <xf numFmtId="0" fontId="12" fillId="2" borderId="2" xfId="2" applyFill="1" applyBorder="1" applyAlignment="1" applyProtection="1">
      <alignment horizontal="center" vertical="center" textRotation="90"/>
      <protection locked="0"/>
    </xf>
    <xf numFmtId="0" fontId="12" fillId="2" borderId="3" xfId="2" applyFill="1" applyBorder="1" applyAlignment="1" applyProtection="1">
      <alignment horizontal="center" vertical="center"/>
      <protection locked="0"/>
    </xf>
    <xf numFmtId="0" fontId="12" fillId="2" borderId="9" xfId="2" applyFill="1" applyBorder="1" applyAlignment="1" applyProtection="1">
      <alignment horizontal="center" vertical="center"/>
      <protection locked="0"/>
    </xf>
    <xf numFmtId="0" fontId="12" fillId="2" borderId="4" xfId="2" applyFill="1" applyBorder="1" applyAlignment="1" applyProtection="1">
      <alignment horizontal="center" vertical="center"/>
      <protection locked="0"/>
    </xf>
    <xf numFmtId="0" fontId="12" fillId="2" borderId="5" xfId="2" applyFill="1" applyBorder="1" applyAlignment="1" applyProtection="1">
      <alignment horizontal="center" vertical="center" textRotation="90"/>
      <protection locked="0"/>
    </xf>
    <xf numFmtId="0" fontId="12" fillId="2" borderId="7" xfId="2" applyFill="1" applyBorder="1" applyAlignment="1" applyProtection="1">
      <alignment horizontal="center" vertical="center" textRotation="90"/>
      <protection locked="0"/>
    </xf>
    <xf numFmtId="0" fontId="35" fillId="6" borderId="2" xfId="2" applyFont="1" applyFill="1" applyBorder="1" applyAlignment="1" applyProtection="1">
      <alignment horizontal="center" vertical="center"/>
      <protection locked="0"/>
    </xf>
    <xf numFmtId="0" fontId="36" fillId="6" borderId="2" xfId="2" applyFont="1" applyFill="1" applyBorder="1" applyAlignment="1" applyProtection="1">
      <alignment horizontal="center" vertical="center"/>
      <protection locked="0"/>
    </xf>
    <xf numFmtId="0" fontId="36" fillId="7" borderId="2" xfId="2" applyFont="1" applyFill="1" applyBorder="1" applyAlignment="1" applyProtection="1">
      <alignment horizontal="center" vertical="center"/>
      <protection locked="0"/>
    </xf>
    <xf numFmtId="0" fontId="36" fillId="7" borderId="3" xfId="2" applyFont="1" applyFill="1" applyBorder="1" applyAlignment="1" applyProtection="1">
      <alignment horizontal="center" vertical="center"/>
      <protection locked="0"/>
    </xf>
    <xf numFmtId="0" fontId="36" fillId="6" borderId="4" xfId="2" applyFont="1" applyFill="1" applyBorder="1" applyAlignment="1" applyProtection="1">
      <alignment horizontal="center" vertical="center"/>
      <protection locked="0"/>
    </xf>
    <xf numFmtId="0" fontId="37" fillId="6" borderId="5" xfId="2" applyFont="1" applyFill="1" applyBorder="1" applyAlignment="1" applyProtection="1">
      <alignment horizontal="center" vertical="center"/>
      <protection locked="0"/>
    </xf>
    <xf numFmtId="0" fontId="37" fillId="6" borderId="6" xfId="2" applyFont="1" applyFill="1" applyBorder="1" applyAlignment="1" applyProtection="1">
      <alignment horizontal="center" vertical="center"/>
      <protection locked="0"/>
    </xf>
    <xf numFmtId="0" fontId="37" fillId="6" borderId="7" xfId="2" applyFont="1" applyFill="1" applyBorder="1" applyAlignment="1" applyProtection="1">
      <alignment horizontal="center" vertical="center"/>
      <protection locked="0"/>
    </xf>
    <xf numFmtId="0" fontId="12" fillId="0" borderId="5" xfId="2" applyBorder="1" applyAlignment="1" applyProtection="1">
      <alignment horizontal="center" vertical="center"/>
      <protection locked="0"/>
    </xf>
    <xf numFmtId="0" fontId="12" fillId="0" borderId="6" xfId="2" applyBorder="1" applyAlignment="1" applyProtection="1">
      <alignment horizontal="center" vertical="center"/>
      <protection locked="0"/>
    </xf>
    <xf numFmtId="0" fontId="12" fillId="0" borderId="7" xfId="2" applyBorder="1" applyAlignment="1" applyProtection="1">
      <alignment horizontal="center" vertical="center"/>
      <protection locked="0"/>
    </xf>
    <xf numFmtId="0" fontId="36" fillId="9" borderId="2" xfId="2" applyFont="1" applyFill="1" applyBorder="1" applyAlignment="1" applyProtection="1">
      <alignment horizontal="center" vertical="center"/>
      <protection locked="0"/>
    </xf>
    <xf numFmtId="0" fontId="36" fillId="8" borderId="2" xfId="2" applyFont="1" applyFill="1" applyBorder="1" applyAlignment="1" applyProtection="1">
      <alignment horizontal="center" vertical="center"/>
      <protection locked="0"/>
    </xf>
    <xf numFmtId="0" fontId="38" fillId="6" borderId="2" xfId="2" applyFont="1" applyFill="1" applyBorder="1" applyAlignment="1" applyProtection="1">
      <alignment horizontal="center" vertical="center"/>
      <protection locked="0"/>
    </xf>
    <xf numFmtId="0" fontId="12" fillId="0" borderId="0" xfId="2" applyAlignment="1" applyProtection="1">
      <alignment horizontal="left" vertical="center"/>
      <protection locked="0"/>
    </xf>
    <xf numFmtId="0" fontId="12" fillId="0" borderId="0" xfId="2" applyAlignment="1" applyProtection="1">
      <alignment horizontal="left" vertical="top" wrapText="1"/>
      <protection locked="0"/>
    </xf>
    <xf numFmtId="0" fontId="16" fillId="0" borderId="0" xfId="2" applyFont="1" applyAlignment="1" applyProtection="1">
      <alignment horizontal="left" vertical="top"/>
      <protection locked="0"/>
    </xf>
    <xf numFmtId="0" fontId="12" fillId="0" borderId="2" xfId="2" applyBorder="1" applyAlignment="1" applyProtection="1">
      <alignment horizontal="center" vertical="center"/>
      <protection locked="0"/>
    </xf>
    <xf numFmtId="0" fontId="12" fillId="0" borderId="2" xfId="2" applyBorder="1" applyAlignment="1" applyProtection="1">
      <alignment horizontal="center" vertical="center" wrapText="1"/>
      <protection locked="0"/>
    </xf>
    <xf numFmtId="0" fontId="12" fillId="0" borderId="0" xfId="2"/>
    <xf numFmtId="0" fontId="37" fillId="0" borderId="2" xfId="2" applyFont="1" applyBorder="1" applyAlignment="1" applyProtection="1">
      <alignment horizontal="center" vertical="center"/>
      <protection locked="0"/>
    </xf>
    <xf numFmtId="0" fontId="40" fillId="6" borderId="2" xfId="2" applyFont="1" applyFill="1" applyBorder="1" applyAlignment="1" applyProtection="1">
      <alignment horizontal="center" vertical="center"/>
      <protection locked="0"/>
    </xf>
    <xf numFmtId="0" fontId="41" fillId="6" borderId="2" xfId="2" applyFont="1" applyFill="1" applyBorder="1" applyAlignment="1" applyProtection="1">
      <alignment horizontal="center" vertical="center"/>
      <protection locked="0"/>
    </xf>
    <xf numFmtId="0" fontId="0" fillId="2" borderId="0" xfId="0" applyFont="1" applyFill="1"/>
    <xf numFmtId="0" fontId="0" fillId="2" borderId="2" xfId="0" applyFont="1" applyFill="1" applyBorder="1"/>
  </cellXfs>
  <cellStyles count="3">
    <cellStyle name="Гиперссылка" xfId="1" builtinId="8"/>
    <cellStyle name="Обычный" xfId="0" builtinId="0"/>
    <cellStyle name="Обычный 4" xfId="2" xr:uid="{EBA01D84-80E1-45BD-9138-429CF919D8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&#1054;&#1055;&#1054;&#1055;_&#1059;&#1055;/&#1059;&#1095;&#1077;&#1073;&#1085;&#1099;&#1077;%20&#1087;&#1083;&#1072;&#1085;&#1099;%20&#1042;&#1057;&#1045;_XL/&#1059;&#1055;%20&#1057;&#1072;&#1076;&#1086;&#1074;&#1085;&#1080;&#1082;&#1080;%202017,%202018,%202019,%202020,%202021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021CE-F6CB-4F0C-894B-27B71777CADE}">
  <dimension ref="A1:W119"/>
  <sheetViews>
    <sheetView topLeftCell="A96" workbookViewId="0">
      <selection activeCell="I117" sqref="I117"/>
    </sheetView>
  </sheetViews>
  <sheetFormatPr defaultRowHeight="15" x14ac:dyDescent="0.25"/>
  <cols>
    <col min="1" max="1" width="8.85546875" style="5"/>
    <col min="2" max="2" width="31.5703125" style="40" customWidth="1"/>
    <col min="3" max="3" width="11" style="5" customWidth="1"/>
    <col min="4" max="4" width="8" style="5" customWidth="1"/>
    <col min="5" max="5" width="8.7109375" style="5" customWidth="1"/>
    <col min="6" max="6" width="9.85546875" style="5" customWidth="1"/>
    <col min="7" max="7" width="7.85546875" style="5" customWidth="1"/>
    <col min="8" max="8" width="7.5703125" style="5" customWidth="1"/>
    <col min="9" max="9" width="8.28515625" style="5" customWidth="1"/>
    <col min="10" max="10" width="6.28515625" style="5" customWidth="1"/>
    <col min="11" max="11" width="8.28515625" style="5" customWidth="1"/>
    <col min="12" max="13" width="8.85546875" style="5"/>
    <col min="14" max="14" width="7.5703125" style="5" customWidth="1"/>
    <col min="15" max="15" width="7.140625" style="5" customWidth="1"/>
    <col min="16" max="16" width="8.42578125" style="5" customWidth="1"/>
    <col min="17" max="17" width="6.85546875" style="5" customWidth="1"/>
    <col min="18" max="18" width="7" style="5" customWidth="1"/>
    <col min="19" max="19" width="6.5703125" style="5" customWidth="1"/>
  </cols>
  <sheetData>
    <row r="1" spans="1:19" ht="18" x14ac:dyDescent="0.25">
      <c r="M1" s="44"/>
      <c r="N1" s="94" t="s">
        <v>133</v>
      </c>
      <c r="O1" s="94"/>
      <c r="P1" s="94"/>
      <c r="Q1" s="44"/>
      <c r="R1" s="44"/>
      <c r="S1" s="44"/>
    </row>
    <row r="2" spans="1:19" x14ac:dyDescent="0.25">
      <c r="M2" s="45"/>
      <c r="N2" s="95" t="s">
        <v>134</v>
      </c>
      <c r="O2" s="95"/>
      <c r="P2" s="95"/>
      <c r="Q2" s="45"/>
      <c r="R2" s="45"/>
      <c r="S2" s="45"/>
    </row>
    <row r="3" spans="1:19" x14ac:dyDescent="0.25">
      <c r="M3" s="46"/>
      <c r="N3" s="96" t="s">
        <v>141</v>
      </c>
      <c r="O3" s="96"/>
      <c r="P3" s="96"/>
      <c r="Q3" s="46"/>
      <c r="R3" s="46"/>
      <c r="S3" s="46"/>
    </row>
    <row r="4" spans="1:19" x14ac:dyDescent="0.25">
      <c r="M4" s="45"/>
      <c r="N4" s="95" t="s">
        <v>142</v>
      </c>
      <c r="O4" s="95"/>
      <c r="P4" s="95"/>
      <c r="Q4" s="45"/>
      <c r="R4" s="45"/>
      <c r="S4" s="45"/>
    </row>
    <row r="5" spans="1:19" ht="15.75" x14ac:dyDescent="0.25">
      <c r="M5" s="47"/>
      <c r="N5" s="97">
        <v>44713</v>
      </c>
      <c r="O5" s="97"/>
      <c r="P5" s="97"/>
      <c r="Q5" s="47"/>
      <c r="R5" s="47"/>
      <c r="S5" s="47"/>
    </row>
    <row r="6" spans="1:19" ht="33" x14ac:dyDescent="0.45">
      <c r="A6" s="98" t="s">
        <v>135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19" x14ac:dyDescent="0.25">
      <c r="A7" s="99" t="s">
        <v>136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ht="15.75" x14ac:dyDescent="0.25">
      <c r="A8" s="100" t="s">
        <v>137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x14ac:dyDescent="0.25">
      <c r="A9" s="21"/>
      <c r="B9" s="4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8.75" x14ac:dyDescent="0.3">
      <c r="A10" s="101" t="s">
        <v>145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25">
      <c r="A11" s="103" t="s">
        <v>138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9" x14ac:dyDescent="0.25">
      <c r="A12" s="105" t="s">
        <v>139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25">
      <c r="A13" s="93" t="s">
        <v>140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5" spans="1:19" x14ac:dyDescent="0.25">
      <c r="A15" s="84" t="s">
        <v>143</v>
      </c>
      <c r="B15" s="85"/>
      <c r="C15" s="85"/>
      <c r="D15" s="85"/>
      <c r="E15" s="85"/>
      <c r="F15" s="85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1" x14ac:dyDescent="0.35">
      <c r="A16" s="86" t="s">
        <v>144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8" spans="1:20" ht="23.45" customHeight="1" x14ac:dyDescent="0.25">
      <c r="A18" s="82" t="s">
        <v>0</v>
      </c>
      <c r="B18" s="83" t="s">
        <v>1</v>
      </c>
      <c r="C18" s="87" t="s">
        <v>2</v>
      </c>
      <c r="D18" s="83" t="s">
        <v>3</v>
      </c>
      <c r="E18" s="83"/>
      <c r="F18" s="83"/>
      <c r="G18" s="83"/>
      <c r="H18" s="83"/>
      <c r="I18" s="83"/>
      <c r="J18" s="88" t="s">
        <v>109</v>
      </c>
      <c r="K18" s="89"/>
      <c r="L18" s="83" t="s">
        <v>4</v>
      </c>
      <c r="M18" s="83"/>
      <c r="N18" s="83"/>
      <c r="O18" s="83"/>
      <c r="P18" s="83"/>
      <c r="Q18" s="83"/>
      <c r="R18" s="83"/>
      <c r="S18" s="83"/>
    </row>
    <row r="19" spans="1:20" x14ac:dyDescent="0.25">
      <c r="A19" s="82"/>
      <c r="B19" s="83"/>
      <c r="C19" s="87"/>
      <c r="D19" s="82" t="s">
        <v>5</v>
      </c>
      <c r="E19" s="82" t="s">
        <v>6</v>
      </c>
      <c r="F19" s="82" t="s">
        <v>118</v>
      </c>
      <c r="G19" s="83" t="s">
        <v>7</v>
      </c>
      <c r="H19" s="83"/>
      <c r="I19" s="83"/>
      <c r="J19" s="90" t="s">
        <v>110</v>
      </c>
      <c r="K19" s="90" t="s">
        <v>111</v>
      </c>
      <c r="L19" s="83" t="s">
        <v>8</v>
      </c>
      <c r="M19" s="83"/>
      <c r="N19" s="83" t="s">
        <v>9</v>
      </c>
      <c r="O19" s="83"/>
      <c r="P19" s="83" t="s">
        <v>10</v>
      </c>
      <c r="Q19" s="83"/>
      <c r="R19" s="83" t="s">
        <v>11</v>
      </c>
      <c r="S19" s="83"/>
    </row>
    <row r="20" spans="1:20" x14ac:dyDescent="0.25">
      <c r="A20" s="82"/>
      <c r="B20" s="83"/>
      <c r="C20" s="87"/>
      <c r="D20" s="82"/>
      <c r="E20" s="82"/>
      <c r="F20" s="82"/>
      <c r="G20" s="82" t="s">
        <v>12</v>
      </c>
      <c r="H20" s="83" t="s">
        <v>13</v>
      </c>
      <c r="I20" s="83"/>
      <c r="J20" s="91"/>
      <c r="K20" s="91"/>
      <c r="L20" s="35" t="s">
        <v>14</v>
      </c>
      <c r="M20" s="35" t="s">
        <v>15</v>
      </c>
      <c r="N20" s="35" t="s">
        <v>16</v>
      </c>
      <c r="O20" s="35" t="s">
        <v>17</v>
      </c>
      <c r="P20" s="35" t="s">
        <v>18</v>
      </c>
      <c r="Q20" s="35" t="s">
        <v>19</v>
      </c>
      <c r="R20" s="35" t="s">
        <v>20</v>
      </c>
      <c r="S20" s="35" t="s">
        <v>21</v>
      </c>
    </row>
    <row r="21" spans="1:20" x14ac:dyDescent="0.25">
      <c r="A21" s="82"/>
      <c r="B21" s="83"/>
      <c r="C21" s="87"/>
      <c r="D21" s="82"/>
      <c r="E21" s="82"/>
      <c r="F21" s="82"/>
      <c r="G21" s="82"/>
      <c r="H21" s="82" t="s">
        <v>22</v>
      </c>
      <c r="I21" s="82" t="s">
        <v>23</v>
      </c>
      <c r="J21" s="91"/>
      <c r="K21" s="91"/>
      <c r="L21" s="35">
        <v>16</v>
      </c>
      <c r="M21" s="35">
        <v>23</v>
      </c>
      <c r="N21" s="35">
        <v>16</v>
      </c>
      <c r="O21" s="35">
        <v>23</v>
      </c>
      <c r="P21" s="35">
        <v>16</v>
      </c>
      <c r="Q21" s="35">
        <v>24</v>
      </c>
      <c r="R21" s="35">
        <v>17</v>
      </c>
      <c r="S21" s="35">
        <v>13</v>
      </c>
    </row>
    <row r="22" spans="1:20" ht="29.45" customHeight="1" x14ac:dyDescent="0.25">
      <c r="A22" s="82"/>
      <c r="B22" s="83"/>
      <c r="C22" s="87"/>
      <c r="D22" s="82"/>
      <c r="E22" s="82"/>
      <c r="F22" s="82"/>
      <c r="G22" s="82"/>
      <c r="H22" s="82"/>
      <c r="I22" s="82"/>
      <c r="J22" s="92"/>
      <c r="K22" s="92"/>
      <c r="L22" s="35" t="s">
        <v>24</v>
      </c>
      <c r="M22" s="35" t="s">
        <v>24</v>
      </c>
      <c r="N22" s="35" t="s">
        <v>24</v>
      </c>
      <c r="O22" s="35" t="s">
        <v>24</v>
      </c>
      <c r="P22" s="35" t="s">
        <v>24</v>
      </c>
      <c r="Q22" s="35" t="s">
        <v>24</v>
      </c>
      <c r="R22" s="35" t="s">
        <v>24</v>
      </c>
      <c r="S22" s="35" t="s">
        <v>24</v>
      </c>
    </row>
    <row r="23" spans="1:20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1">
        <v>8</v>
      </c>
      <c r="I23" s="35">
        <v>9</v>
      </c>
      <c r="J23" s="35"/>
      <c r="K23" s="35"/>
      <c r="L23" s="35">
        <v>10</v>
      </c>
      <c r="M23" s="35">
        <v>11</v>
      </c>
      <c r="N23" s="35">
        <v>12</v>
      </c>
      <c r="O23" s="35">
        <v>13</v>
      </c>
      <c r="P23" s="35">
        <v>14</v>
      </c>
      <c r="Q23" s="35">
        <v>15</v>
      </c>
      <c r="R23" s="35">
        <v>16</v>
      </c>
      <c r="S23" s="35">
        <v>17</v>
      </c>
    </row>
    <row r="24" spans="1:20" x14ac:dyDescent="0.25">
      <c r="A24" s="13" t="s">
        <v>25</v>
      </c>
      <c r="B24" s="13" t="s">
        <v>26</v>
      </c>
      <c r="C24" s="14"/>
      <c r="D24" s="14">
        <f>D25+D35+D39</f>
        <v>1476</v>
      </c>
      <c r="E24" s="14">
        <f t="shared" ref="E24:S24" si="0">E25+E35+E39</f>
        <v>463</v>
      </c>
      <c r="F24" s="14">
        <f t="shared" si="0"/>
        <v>82</v>
      </c>
      <c r="G24" s="14">
        <f t="shared" si="0"/>
        <v>1404</v>
      </c>
      <c r="H24" s="14">
        <f t="shared" si="0"/>
        <v>576</v>
      </c>
      <c r="I24" s="14">
        <f t="shared" si="0"/>
        <v>0</v>
      </c>
      <c r="J24" s="14">
        <f t="shared" si="0"/>
        <v>42</v>
      </c>
      <c r="K24" s="14">
        <f t="shared" si="0"/>
        <v>30</v>
      </c>
      <c r="L24" s="14">
        <f t="shared" si="0"/>
        <v>612</v>
      </c>
      <c r="M24" s="14">
        <f t="shared" si="0"/>
        <v>864</v>
      </c>
      <c r="N24" s="14">
        <f t="shared" si="0"/>
        <v>0</v>
      </c>
      <c r="O24" s="14">
        <f t="shared" si="0"/>
        <v>0</v>
      </c>
      <c r="P24" s="14">
        <f t="shared" si="0"/>
        <v>0</v>
      </c>
      <c r="Q24" s="14">
        <f t="shared" si="0"/>
        <v>0</v>
      </c>
      <c r="R24" s="14">
        <f t="shared" si="0"/>
        <v>0</v>
      </c>
      <c r="S24" s="14">
        <f t="shared" si="0"/>
        <v>0</v>
      </c>
      <c r="T24" s="24"/>
    </row>
    <row r="25" spans="1:20" ht="21" x14ac:dyDescent="0.25">
      <c r="A25" s="2"/>
      <c r="B25" s="2" t="s">
        <v>27</v>
      </c>
      <c r="C25" s="3"/>
      <c r="D25" s="3">
        <f>SUM(D26:D34)</f>
        <v>911</v>
      </c>
      <c r="E25" s="3">
        <f t="shared" ref="E25:K25" si="1">SUM(E26:E34)</f>
        <v>283</v>
      </c>
      <c r="F25" s="3">
        <f t="shared" si="1"/>
        <v>50</v>
      </c>
      <c r="G25" s="18">
        <f t="shared" si="1"/>
        <v>869</v>
      </c>
      <c r="H25" s="3">
        <f t="shared" si="1"/>
        <v>398</v>
      </c>
      <c r="I25" s="3">
        <f t="shared" si="1"/>
        <v>0</v>
      </c>
      <c r="J25" s="3">
        <f t="shared" si="1"/>
        <v>24</v>
      </c>
      <c r="K25" s="3">
        <f t="shared" si="1"/>
        <v>18</v>
      </c>
      <c r="L25" s="3">
        <f t="shared" ref="L25:S25" si="2">SUM(L26:L34)</f>
        <v>386</v>
      </c>
      <c r="M25" s="3">
        <f t="shared" si="2"/>
        <v>525</v>
      </c>
      <c r="N25" s="3">
        <f t="shared" si="2"/>
        <v>0</v>
      </c>
      <c r="O25" s="3">
        <f t="shared" si="2"/>
        <v>0</v>
      </c>
      <c r="P25" s="3">
        <f t="shared" si="2"/>
        <v>0</v>
      </c>
      <c r="Q25" s="3">
        <f t="shared" si="2"/>
        <v>0</v>
      </c>
      <c r="R25" s="3">
        <f t="shared" si="2"/>
        <v>0</v>
      </c>
      <c r="S25" s="3">
        <f t="shared" si="2"/>
        <v>0</v>
      </c>
    </row>
    <row r="26" spans="1:20" x14ac:dyDescent="0.25">
      <c r="A26" s="37"/>
      <c r="B26" s="37" t="s">
        <v>28</v>
      </c>
      <c r="C26" s="11" t="s">
        <v>112</v>
      </c>
      <c r="D26" s="35">
        <v>51</v>
      </c>
      <c r="E26" s="35">
        <f>14+6</f>
        <v>20</v>
      </c>
      <c r="F26" s="35"/>
      <c r="G26" s="17">
        <v>39</v>
      </c>
      <c r="H26" s="35">
        <v>20</v>
      </c>
      <c r="I26" s="4"/>
      <c r="J26" s="10">
        <v>6</v>
      </c>
      <c r="K26" s="1">
        <v>6</v>
      </c>
      <c r="L26" s="79">
        <v>51</v>
      </c>
      <c r="M26" s="79"/>
      <c r="N26" s="35"/>
      <c r="O26" s="35"/>
      <c r="P26" s="35"/>
      <c r="Q26" s="35"/>
      <c r="R26" s="35"/>
      <c r="S26" s="35"/>
    </row>
    <row r="27" spans="1:20" x14ac:dyDescent="0.25">
      <c r="A27" s="37"/>
      <c r="B27" s="37" t="s">
        <v>29</v>
      </c>
      <c r="C27" s="11" t="s">
        <v>116</v>
      </c>
      <c r="D27" s="35">
        <v>117</v>
      </c>
      <c r="E27" s="35">
        <v>59</v>
      </c>
      <c r="F27" s="35"/>
      <c r="G27" s="17">
        <f>58+H27</f>
        <v>117</v>
      </c>
      <c r="H27" s="35">
        <v>59</v>
      </c>
      <c r="I27" s="4"/>
      <c r="J27" s="10"/>
      <c r="K27" s="1"/>
      <c r="L27" s="79">
        <v>34</v>
      </c>
      <c r="M27" s="79">
        <v>83</v>
      </c>
      <c r="N27" s="35"/>
      <c r="O27" s="35"/>
      <c r="P27" s="35"/>
      <c r="Q27" s="35"/>
      <c r="R27" s="35"/>
      <c r="S27" s="35"/>
    </row>
    <row r="28" spans="1:20" x14ac:dyDescent="0.25">
      <c r="A28" s="37"/>
      <c r="B28" s="37" t="s">
        <v>30</v>
      </c>
      <c r="C28" s="11" t="s">
        <v>113</v>
      </c>
      <c r="D28" s="35">
        <v>129</v>
      </c>
      <c r="E28" s="35"/>
      <c r="F28" s="35"/>
      <c r="G28" s="17">
        <v>117</v>
      </c>
      <c r="H28" s="35">
        <f>81+34</f>
        <v>115</v>
      </c>
      <c r="I28" s="4"/>
      <c r="J28" s="10">
        <v>6</v>
      </c>
      <c r="K28" s="1">
        <v>6</v>
      </c>
      <c r="L28" s="79">
        <v>34</v>
      </c>
      <c r="M28" s="79">
        <v>95</v>
      </c>
      <c r="N28" s="35"/>
      <c r="O28" s="35"/>
      <c r="P28" s="35"/>
      <c r="Q28" s="35"/>
      <c r="R28" s="35"/>
      <c r="S28" s="35"/>
    </row>
    <row r="29" spans="1:20" x14ac:dyDescent="0.25">
      <c r="A29" s="37"/>
      <c r="B29" s="37" t="s">
        <v>31</v>
      </c>
      <c r="C29" s="11" t="s">
        <v>117</v>
      </c>
      <c r="D29" s="35">
        <v>302</v>
      </c>
      <c r="E29" s="35">
        <f>30</f>
        <v>30</v>
      </c>
      <c r="F29" s="35">
        <v>50</v>
      </c>
      <c r="G29" s="17">
        <f>234+50</f>
        <v>284</v>
      </c>
      <c r="H29" s="35">
        <v>30</v>
      </c>
      <c r="I29" s="4"/>
      <c r="J29" s="10">
        <v>12</v>
      </c>
      <c r="K29" s="1">
        <v>6</v>
      </c>
      <c r="L29" s="79">
        <v>140</v>
      </c>
      <c r="M29" s="79">
        <v>162</v>
      </c>
      <c r="N29" s="35"/>
      <c r="O29" s="35"/>
      <c r="P29" s="35"/>
      <c r="Q29" s="35"/>
      <c r="R29" s="35"/>
      <c r="S29" s="35"/>
      <c r="T29" s="23"/>
    </row>
    <row r="30" spans="1:20" x14ac:dyDescent="0.25">
      <c r="A30" s="37"/>
      <c r="B30" s="37" t="s">
        <v>32</v>
      </c>
      <c r="C30" s="11" t="s">
        <v>116</v>
      </c>
      <c r="D30" s="35">
        <v>78</v>
      </c>
      <c r="E30" s="35">
        <f>37+10</f>
        <v>47</v>
      </c>
      <c r="F30" s="35"/>
      <c r="G30" s="17">
        <f>31+H30</f>
        <v>78</v>
      </c>
      <c r="H30" s="35">
        <f>37+10</f>
        <v>47</v>
      </c>
      <c r="I30" s="4"/>
      <c r="J30" s="10"/>
      <c r="K30" s="1"/>
      <c r="L30" s="79">
        <v>54</v>
      </c>
      <c r="M30" s="79">
        <v>24</v>
      </c>
      <c r="N30" s="35"/>
      <c r="O30" s="35"/>
      <c r="P30" s="35"/>
      <c r="Q30" s="35"/>
      <c r="R30" s="35"/>
      <c r="S30" s="35"/>
    </row>
    <row r="31" spans="1:20" x14ac:dyDescent="0.25">
      <c r="A31" s="37"/>
      <c r="B31" s="37" t="s">
        <v>33</v>
      </c>
      <c r="C31" s="11" t="s">
        <v>114</v>
      </c>
      <c r="D31" s="35">
        <v>117</v>
      </c>
      <c r="E31" s="35">
        <f>98+3</f>
        <v>101</v>
      </c>
      <c r="F31" s="35"/>
      <c r="G31" s="17">
        <f>9+3+4+H31</f>
        <v>117</v>
      </c>
      <c r="H31" s="35">
        <v>101</v>
      </c>
      <c r="I31" s="4"/>
      <c r="J31" s="10"/>
      <c r="K31" s="1"/>
      <c r="L31" s="79">
        <v>34</v>
      </c>
      <c r="M31" s="79">
        <v>83</v>
      </c>
      <c r="N31" s="35"/>
      <c r="O31" s="35"/>
      <c r="P31" s="35"/>
      <c r="Q31" s="35"/>
      <c r="R31" s="35"/>
      <c r="S31" s="35"/>
    </row>
    <row r="32" spans="1:20" x14ac:dyDescent="0.25">
      <c r="A32" s="37"/>
      <c r="B32" s="37" t="s">
        <v>34</v>
      </c>
      <c r="C32" s="11" t="s">
        <v>116</v>
      </c>
      <c r="D32" s="35">
        <v>39</v>
      </c>
      <c r="E32" s="35">
        <f>8+8</f>
        <v>16</v>
      </c>
      <c r="F32" s="35"/>
      <c r="G32" s="17">
        <f>20+2+1+H32</f>
        <v>39</v>
      </c>
      <c r="H32" s="35">
        <v>16</v>
      </c>
      <c r="I32" s="4"/>
      <c r="J32" s="10"/>
      <c r="K32" s="1"/>
      <c r="L32" s="79">
        <v>39</v>
      </c>
      <c r="M32" s="79"/>
      <c r="N32" s="35"/>
      <c r="O32" s="35"/>
      <c r="P32" s="35"/>
      <c r="Q32" s="35"/>
      <c r="R32" s="35"/>
      <c r="S32" s="35"/>
    </row>
    <row r="33" spans="1:21" x14ac:dyDescent="0.25">
      <c r="A33" s="37"/>
      <c r="B33" s="37" t="s">
        <v>35</v>
      </c>
      <c r="C33" s="11" t="s">
        <v>116</v>
      </c>
      <c r="D33" s="35">
        <v>39</v>
      </c>
      <c r="E33" s="35"/>
      <c r="F33" s="35"/>
      <c r="G33" s="17">
        <v>39</v>
      </c>
      <c r="H33" s="35"/>
      <c r="I33" s="4"/>
      <c r="J33" s="10"/>
      <c r="K33" s="1"/>
      <c r="L33" s="79"/>
      <c r="M33" s="79">
        <v>39</v>
      </c>
      <c r="N33" s="35"/>
      <c r="O33" s="35"/>
      <c r="P33" s="35"/>
      <c r="Q33" s="35"/>
      <c r="R33" s="35"/>
      <c r="S33" s="35"/>
    </row>
    <row r="34" spans="1:21" x14ac:dyDescent="0.25">
      <c r="A34" s="37"/>
      <c r="B34" s="37" t="s">
        <v>36</v>
      </c>
      <c r="C34" s="11" t="s">
        <v>116</v>
      </c>
      <c r="D34" s="35">
        <v>39</v>
      </c>
      <c r="E34" s="35">
        <v>10</v>
      </c>
      <c r="F34" s="35"/>
      <c r="G34" s="17">
        <f>29+H34</f>
        <v>39</v>
      </c>
      <c r="H34" s="35">
        <v>10</v>
      </c>
      <c r="I34" s="4"/>
      <c r="J34" s="10"/>
      <c r="K34" s="1"/>
      <c r="L34" s="79"/>
      <c r="M34" s="79">
        <v>39</v>
      </c>
      <c r="N34" s="35"/>
      <c r="O34" s="35"/>
      <c r="P34" s="35"/>
      <c r="Q34" s="35"/>
      <c r="R34" s="35"/>
      <c r="S34" s="35"/>
    </row>
    <row r="35" spans="1:21" ht="21" x14ac:dyDescent="0.25">
      <c r="A35" s="2"/>
      <c r="B35" s="2" t="s">
        <v>37</v>
      </c>
      <c r="C35" s="3"/>
      <c r="D35" s="3">
        <f>SUM(D36:D38)</f>
        <v>381</v>
      </c>
      <c r="E35" s="3">
        <f t="shared" ref="E35:S35" si="3">SUM(E36:E38)</f>
        <v>62</v>
      </c>
      <c r="F35" s="3">
        <f t="shared" si="3"/>
        <v>32</v>
      </c>
      <c r="G35" s="18">
        <f t="shared" si="3"/>
        <v>351</v>
      </c>
      <c r="H35" s="3">
        <f t="shared" si="3"/>
        <v>62</v>
      </c>
      <c r="I35" s="3">
        <f t="shared" si="3"/>
        <v>0</v>
      </c>
      <c r="J35" s="3">
        <f t="shared" si="3"/>
        <v>18</v>
      </c>
      <c r="K35" s="3">
        <f t="shared" si="3"/>
        <v>12</v>
      </c>
      <c r="L35" s="3">
        <f t="shared" si="3"/>
        <v>170</v>
      </c>
      <c r="M35" s="3">
        <f t="shared" si="3"/>
        <v>211</v>
      </c>
      <c r="N35" s="3">
        <f t="shared" si="3"/>
        <v>0</v>
      </c>
      <c r="O35" s="3">
        <f t="shared" si="3"/>
        <v>0</v>
      </c>
      <c r="P35" s="3">
        <f t="shared" si="3"/>
        <v>0</v>
      </c>
      <c r="Q35" s="3">
        <f t="shared" si="3"/>
        <v>0</v>
      </c>
      <c r="R35" s="3">
        <f t="shared" si="3"/>
        <v>0</v>
      </c>
      <c r="S35" s="3">
        <f t="shared" si="3"/>
        <v>0</v>
      </c>
    </row>
    <row r="36" spans="1:21" x14ac:dyDescent="0.25">
      <c r="A36" s="37"/>
      <c r="B36" s="37" t="s">
        <v>38</v>
      </c>
      <c r="C36" s="11" t="s">
        <v>117</v>
      </c>
      <c r="D36" s="35">
        <v>174</v>
      </c>
      <c r="E36" s="35">
        <v>2</v>
      </c>
      <c r="F36" s="35"/>
      <c r="G36" s="17">
        <v>156</v>
      </c>
      <c r="H36" s="35">
        <v>2</v>
      </c>
      <c r="I36" s="4"/>
      <c r="J36" s="10">
        <v>12</v>
      </c>
      <c r="K36" s="1">
        <v>6</v>
      </c>
      <c r="L36" s="79">
        <v>68</v>
      </c>
      <c r="M36" s="79">
        <v>106</v>
      </c>
      <c r="N36" s="35"/>
      <c r="O36" s="35"/>
      <c r="P36" s="35"/>
      <c r="Q36" s="35"/>
      <c r="R36" s="35"/>
      <c r="S36" s="35"/>
    </row>
    <row r="37" spans="1:21" x14ac:dyDescent="0.25">
      <c r="A37" s="37"/>
      <c r="B37" s="37" t="s">
        <v>39</v>
      </c>
      <c r="C37" s="11" t="s">
        <v>116</v>
      </c>
      <c r="D37" s="35">
        <v>78</v>
      </c>
      <c r="E37" s="35">
        <v>28</v>
      </c>
      <c r="F37" s="35"/>
      <c r="G37" s="17">
        <v>78</v>
      </c>
      <c r="H37" s="35">
        <v>28</v>
      </c>
      <c r="I37" s="4"/>
      <c r="J37" s="1"/>
      <c r="K37" s="1"/>
      <c r="L37" s="79">
        <v>34</v>
      </c>
      <c r="M37" s="79">
        <v>44</v>
      </c>
      <c r="N37" s="35"/>
      <c r="O37" s="35"/>
      <c r="P37" s="35"/>
      <c r="Q37" s="35"/>
      <c r="R37" s="35"/>
      <c r="S37" s="35"/>
    </row>
    <row r="38" spans="1:21" x14ac:dyDescent="0.25">
      <c r="A38" s="37"/>
      <c r="B38" s="37" t="s">
        <v>146</v>
      </c>
      <c r="C38" s="11" t="s">
        <v>117</v>
      </c>
      <c r="D38" s="35">
        <v>129</v>
      </c>
      <c r="E38" s="35">
        <v>32</v>
      </c>
      <c r="F38" s="35">
        <v>32</v>
      </c>
      <c r="G38" s="17">
        <v>117</v>
      </c>
      <c r="H38" s="35">
        <v>32</v>
      </c>
      <c r="I38" s="4"/>
      <c r="J38" s="1">
        <v>6</v>
      </c>
      <c r="K38" s="1">
        <v>6</v>
      </c>
      <c r="L38" s="79">
        <v>68</v>
      </c>
      <c r="M38" s="79">
        <v>61</v>
      </c>
      <c r="N38" s="35"/>
      <c r="O38" s="35"/>
      <c r="P38" s="35"/>
      <c r="Q38" s="35"/>
      <c r="R38" s="35"/>
      <c r="S38" s="35"/>
    </row>
    <row r="39" spans="1:21" x14ac:dyDescent="0.25">
      <c r="A39" s="2"/>
      <c r="B39" s="2" t="s">
        <v>40</v>
      </c>
      <c r="C39" s="3"/>
      <c r="D39" s="3">
        <f>SUM(D40:D41)</f>
        <v>184</v>
      </c>
      <c r="E39" s="3">
        <f t="shared" ref="E39:S39" si="4">SUM(E40:E41)</f>
        <v>118</v>
      </c>
      <c r="F39" s="3">
        <f t="shared" si="4"/>
        <v>0</v>
      </c>
      <c r="G39" s="18">
        <f t="shared" si="4"/>
        <v>184</v>
      </c>
      <c r="H39" s="3">
        <f t="shared" si="4"/>
        <v>116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56</v>
      </c>
      <c r="M39" s="3">
        <f t="shared" si="4"/>
        <v>128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 t="shared" si="4"/>
        <v>0</v>
      </c>
      <c r="S39" s="3">
        <f t="shared" si="4"/>
        <v>0</v>
      </c>
    </row>
    <row r="40" spans="1:21" x14ac:dyDescent="0.25">
      <c r="A40" s="2"/>
      <c r="B40" s="37" t="s">
        <v>41</v>
      </c>
      <c r="C40" s="11" t="s">
        <v>117</v>
      </c>
      <c r="D40" s="35">
        <f>32+128</f>
        <v>160</v>
      </c>
      <c r="E40" s="35">
        <v>108</v>
      </c>
      <c r="F40" s="3"/>
      <c r="G40" s="18">
        <v>160</v>
      </c>
      <c r="H40" s="3">
        <v>108</v>
      </c>
      <c r="I40" s="3"/>
      <c r="J40" s="3"/>
      <c r="K40" s="3"/>
      <c r="L40" s="79">
        <v>32</v>
      </c>
      <c r="M40" s="79">
        <f>20+108</f>
        <v>128</v>
      </c>
      <c r="N40" s="3"/>
      <c r="O40" s="3"/>
      <c r="P40" s="3"/>
      <c r="Q40" s="3"/>
      <c r="R40" s="3"/>
      <c r="S40" s="3"/>
    </row>
    <row r="41" spans="1:21" x14ac:dyDescent="0.25">
      <c r="A41" s="37"/>
      <c r="B41" s="37" t="s">
        <v>42</v>
      </c>
      <c r="C41" s="11" t="s">
        <v>115</v>
      </c>
      <c r="D41" s="35">
        <v>24</v>
      </c>
      <c r="E41" s="35">
        <v>10</v>
      </c>
      <c r="F41" s="35"/>
      <c r="G41" s="17">
        <v>24</v>
      </c>
      <c r="H41" s="35">
        <v>8</v>
      </c>
      <c r="I41" s="35"/>
      <c r="J41" s="35"/>
      <c r="K41" s="35"/>
      <c r="L41" s="79">
        <v>24</v>
      </c>
      <c r="M41" s="79"/>
      <c r="N41" s="35"/>
      <c r="O41" s="35"/>
      <c r="P41" s="35"/>
      <c r="Q41" s="35"/>
      <c r="R41" s="35"/>
      <c r="S41" s="35"/>
    </row>
    <row r="42" spans="1:21" ht="21" x14ac:dyDescent="0.25">
      <c r="A42" s="13" t="s">
        <v>43</v>
      </c>
      <c r="B42" s="13" t="s">
        <v>44</v>
      </c>
      <c r="C42" s="14"/>
      <c r="D42" s="14">
        <f>SUM(D43:D47)</f>
        <v>708</v>
      </c>
      <c r="E42" s="14">
        <f t="shared" ref="E42:S42" si="5">SUM(E43:E47)</f>
        <v>382</v>
      </c>
      <c r="F42" s="14">
        <f t="shared" si="5"/>
        <v>236</v>
      </c>
      <c r="G42" s="54">
        <f t="shared" si="5"/>
        <v>472</v>
      </c>
      <c r="H42" s="14">
        <f t="shared" si="5"/>
        <v>382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  <c r="N42" s="14">
        <f t="shared" si="5"/>
        <v>32</v>
      </c>
      <c r="O42" s="14">
        <f t="shared" si="5"/>
        <v>114</v>
      </c>
      <c r="P42" s="14">
        <f t="shared" si="5"/>
        <v>68</v>
      </c>
      <c r="Q42" s="14">
        <f t="shared" si="5"/>
        <v>64</v>
      </c>
      <c r="R42" s="14">
        <f t="shared" si="5"/>
        <v>45</v>
      </c>
      <c r="S42" s="14">
        <f t="shared" si="5"/>
        <v>149</v>
      </c>
      <c r="U42" s="43">
        <f>F42+G42</f>
        <v>708</v>
      </c>
    </row>
    <row r="43" spans="1:21" x14ac:dyDescent="0.25">
      <c r="A43" s="37" t="s">
        <v>45</v>
      </c>
      <c r="B43" s="37" t="s">
        <v>46</v>
      </c>
      <c r="C43" s="35" t="s">
        <v>119</v>
      </c>
      <c r="D43" s="35">
        <v>72</v>
      </c>
      <c r="E43" s="35">
        <v>20</v>
      </c>
      <c r="F43" s="35">
        <v>24</v>
      </c>
      <c r="G43" s="17">
        <v>48</v>
      </c>
      <c r="H43" s="35">
        <v>20</v>
      </c>
      <c r="I43" s="35"/>
      <c r="J43" s="35"/>
      <c r="K43" s="35"/>
      <c r="L43" s="35"/>
      <c r="M43" s="35"/>
      <c r="N43" s="35"/>
      <c r="O43" s="79"/>
      <c r="Q43" s="79"/>
      <c r="R43" s="79"/>
      <c r="S43" s="79">
        <v>48</v>
      </c>
      <c r="U43" s="42">
        <f t="shared" ref="U43:U97" si="6">F43+G43</f>
        <v>72</v>
      </c>
    </row>
    <row r="44" spans="1:21" x14ac:dyDescent="0.25">
      <c r="A44" s="37" t="s">
        <v>47</v>
      </c>
      <c r="B44" s="37" t="s">
        <v>32</v>
      </c>
      <c r="C44" s="35" t="s">
        <v>122</v>
      </c>
      <c r="D44" s="35">
        <v>72</v>
      </c>
      <c r="E44" s="35">
        <v>20</v>
      </c>
      <c r="F44" s="35">
        <v>24</v>
      </c>
      <c r="G44" s="17">
        <v>48</v>
      </c>
      <c r="H44" s="35">
        <v>20</v>
      </c>
      <c r="I44" s="35"/>
      <c r="J44" s="35"/>
      <c r="K44" s="35"/>
      <c r="L44" s="35"/>
      <c r="M44" s="35"/>
      <c r="N44" s="35"/>
      <c r="O44" s="79">
        <v>48</v>
      </c>
      <c r="P44" s="6"/>
      <c r="Q44" s="79"/>
      <c r="R44" s="79"/>
      <c r="S44" s="79"/>
      <c r="U44" s="42">
        <f t="shared" si="6"/>
        <v>72</v>
      </c>
    </row>
    <row r="45" spans="1:21" x14ac:dyDescent="0.25">
      <c r="A45" s="37" t="s">
        <v>48</v>
      </c>
      <c r="B45" s="37" t="s">
        <v>30</v>
      </c>
      <c r="C45" s="15" t="s">
        <v>132</v>
      </c>
      <c r="D45" s="35">
        <v>255</v>
      </c>
      <c r="E45" s="35">
        <v>164</v>
      </c>
      <c r="F45" s="35">
        <v>85</v>
      </c>
      <c r="G45" s="17">
        <v>170</v>
      </c>
      <c r="H45" s="35">
        <v>164</v>
      </c>
      <c r="I45" s="35"/>
      <c r="J45" s="35"/>
      <c r="K45" s="35"/>
      <c r="L45" s="35"/>
      <c r="M45" s="35"/>
      <c r="N45" s="35"/>
      <c r="O45" s="79">
        <v>44</v>
      </c>
      <c r="P45" s="79">
        <v>34</v>
      </c>
      <c r="Q45" s="79">
        <v>44</v>
      </c>
      <c r="R45" s="79">
        <v>15</v>
      </c>
      <c r="S45" s="79">
        <v>33</v>
      </c>
      <c r="U45" s="42">
        <f t="shared" si="6"/>
        <v>255</v>
      </c>
    </row>
    <row r="46" spans="1:21" x14ac:dyDescent="0.25">
      <c r="A46" s="37" t="s">
        <v>49</v>
      </c>
      <c r="B46" s="37" t="s">
        <v>33</v>
      </c>
      <c r="C46" s="15" t="s">
        <v>132</v>
      </c>
      <c r="D46" s="35">
        <v>255</v>
      </c>
      <c r="E46" s="35">
        <v>158</v>
      </c>
      <c r="F46" s="35">
        <v>85</v>
      </c>
      <c r="G46" s="17">
        <v>170</v>
      </c>
      <c r="H46" s="35">
        <v>158</v>
      </c>
      <c r="I46" s="35"/>
      <c r="J46" s="35"/>
      <c r="K46" s="35"/>
      <c r="L46" s="35"/>
      <c r="M46" s="35"/>
      <c r="N46" s="35">
        <v>32</v>
      </c>
      <c r="O46" s="79">
        <v>22</v>
      </c>
      <c r="P46" s="79">
        <v>34</v>
      </c>
      <c r="Q46" s="79">
        <v>20</v>
      </c>
      <c r="R46" s="79">
        <v>30</v>
      </c>
      <c r="S46" s="79">
        <v>32</v>
      </c>
      <c r="U46" s="42">
        <f t="shared" si="6"/>
        <v>255</v>
      </c>
    </row>
    <row r="47" spans="1:21" x14ac:dyDescent="0.25">
      <c r="A47" s="37" t="s">
        <v>50</v>
      </c>
      <c r="B47" s="37" t="s">
        <v>51</v>
      </c>
      <c r="C47" s="35" t="s">
        <v>119</v>
      </c>
      <c r="D47" s="35">
        <v>54</v>
      </c>
      <c r="E47" s="35">
        <v>20</v>
      </c>
      <c r="F47" s="35">
        <v>18</v>
      </c>
      <c r="G47" s="17">
        <v>36</v>
      </c>
      <c r="H47" s="35">
        <v>20</v>
      </c>
      <c r="I47" s="35"/>
      <c r="J47" s="35"/>
      <c r="K47" s="35"/>
      <c r="L47" s="35"/>
      <c r="M47" s="35"/>
      <c r="O47" s="79"/>
      <c r="P47" s="79"/>
      <c r="Q47" s="79"/>
      <c r="R47" s="79"/>
      <c r="S47" s="79">
        <v>36</v>
      </c>
      <c r="U47" s="42">
        <f t="shared" si="6"/>
        <v>54</v>
      </c>
    </row>
    <row r="48" spans="1:21" ht="21" x14ac:dyDescent="0.25">
      <c r="A48" s="13" t="s">
        <v>52</v>
      </c>
      <c r="B48" s="13" t="s">
        <v>53</v>
      </c>
      <c r="C48" s="14"/>
      <c r="D48" s="14">
        <f>SUM(D49:D52)</f>
        <v>462</v>
      </c>
      <c r="E48" s="14">
        <f>SUM(E49:E52)</f>
        <v>187</v>
      </c>
      <c r="F48" s="14">
        <f>SUM(F49:F52)</f>
        <v>154</v>
      </c>
      <c r="G48" s="54">
        <f>SUM(G49:G52)</f>
        <v>308</v>
      </c>
      <c r="H48" s="14">
        <f t="shared" ref="H48:S48" si="7">SUM(H49:H52)</f>
        <v>187</v>
      </c>
      <c r="I48" s="14">
        <f t="shared" si="7"/>
        <v>0</v>
      </c>
      <c r="J48" s="14">
        <f t="shared" si="7"/>
        <v>0</v>
      </c>
      <c r="K48" s="14">
        <f t="shared" si="7"/>
        <v>0</v>
      </c>
      <c r="L48" s="14">
        <f t="shared" si="7"/>
        <v>0</v>
      </c>
      <c r="M48" s="14">
        <f t="shared" si="7"/>
        <v>0</v>
      </c>
      <c r="N48" s="14">
        <f t="shared" si="7"/>
        <v>100</v>
      </c>
      <c r="O48" s="3">
        <f t="shared" si="7"/>
        <v>136</v>
      </c>
      <c r="P48" s="3">
        <f t="shared" si="7"/>
        <v>72</v>
      </c>
      <c r="Q48" s="3">
        <f t="shared" si="7"/>
        <v>0</v>
      </c>
      <c r="R48" s="3">
        <f t="shared" si="7"/>
        <v>0</v>
      </c>
      <c r="S48" s="3">
        <f t="shared" si="7"/>
        <v>0</v>
      </c>
      <c r="U48" s="42">
        <f t="shared" si="6"/>
        <v>462</v>
      </c>
    </row>
    <row r="49" spans="1:21" x14ac:dyDescent="0.25">
      <c r="A49" s="37" t="s">
        <v>54</v>
      </c>
      <c r="B49" s="37" t="s">
        <v>31</v>
      </c>
      <c r="C49" s="11" t="s">
        <v>147</v>
      </c>
      <c r="D49" s="35">
        <v>150</v>
      </c>
      <c r="E49" s="35">
        <v>60</v>
      </c>
      <c r="F49" s="35">
        <v>50</v>
      </c>
      <c r="G49" s="17">
        <v>100</v>
      </c>
      <c r="H49" s="35">
        <v>60</v>
      </c>
      <c r="I49" s="35"/>
      <c r="J49" s="35"/>
      <c r="K49" s="35"/>
      <c r="L49" s="35"/>
      <c r="M49" s="35"/>
      <c r="N49" s="35">
        <v>34</v>
      </c>
      <c r="O49" s="79">
        <v>66</v>
      </c>
      <c r="P49" s="6"/>
      <c r="Q49" s="79"/>
      <c r="S49" s="79"/>
      <c r="U49" s="42">
        <f t="shared" si="6"/>
        <v>150</v>
      </c>
    </row>
    <row r="50" spans="1:21" x14ac:dyDescent="0.25">
      <c r="A50" s="37" t="s">
        <v>55</v>
      </c>
      <c r="B50" s="37" t="s">
        <v>38</v>
      </c>
      <c r="C50" s="35" t="s">
        <v>120</v>
      </c>
      <c r="D50" s="35">
        <v>90</v>
      </c>
      <c r="E50" s="35">
        <v>45</v>
      </c>
      <c r="F50" s="35">
        <v>30</v>
      </c>
      <c r="G50" s="17">
        <v>60</v>
      </c>
      <c r="H50" s="35">
        <v>45</v>
      </c>
      <c r="I50" s="35"/>
      <c r="J50" s="35"/>
      <c r="K50" s="35"/>
      <c r="L50" s="35"/>
      <c r="M50" s="35"/>
      <c r="N50" s="35">
        <v>34</v>
      </c>
      <c r="O50" s="79">
        <v>26</v>
      </c>
      <c r="P50" s="6"/>
      <c r="Q50" s="79"/>
      <c r="R50" s="79"/>
      <c r="S50" s="79"/>
      <c r="U50" s="42">
        <f t="shared" si="6"/>
        <v>90</v>
      </c>
    </row>
    <row r="51" spans="1:21" x14ac:dyDescent="0.25">
      <c r="A51" s="37" t="s">
        <v>148</v>
      </c>
      <c r="B51" s="37" t="s">
        <v>146</v>
      </c>
      <c r="C51" s="79" t="s">
        <v>309</v>
      </c>
      <c r="D51" s="35">
        <v>108</v>
      </c>
      <c r="E51" s="35">
        <v>40</v>
      </c>
      <c r="F51" s="35">
        <v>36</v>
      </c>
      <c r="G51" s="17">
        <v>72</v>
      </c>
      <c r="H51" s="35">
        <v>40</v>
      </c>
      <c r="I51" s="35"/>
      <c r="J51" s="35"/>
      <c r="K51" s="35"/>
      <c r="L51" s="35"/>
      <c r="M51" s="35"/>
      <c r="N51" s="35"/>
      <c r="O51" s="79"/>
      <c r="P51" s="79">
        <v>72</v>
      </c>
      <c r="Q51" s="79"/>
      <c r="R51" s="79"/>
      <c r="S51" s="79"/>
      <c r="U51" s="42">
        <f t="shared" si="6"/>
        <v>108</v>
      </c>
    </row>
    <row r="52" spans="1:21" ht="22.5" x14ac:dyDescent="0.25">
      <c r="A52" s="37" t="s">
        <v>149</v>
      </c>
      <c r="B52" s="37" t="s">
        <v>57</v>
      </c>
      <c r="C52" s="35" t="s">
        <v>121</v>
      </c>
      <c r="D52" s="35">
        <v>114</v>
      </c>
      <c r="E52" s="35">
        <v>42</v>
      </c>
      <c r="F52" s="35">
        <v>38</v>
      </c>
      <c r="G52" s="17">
        <v>76</v>
      </c>
      <c r="H52" s="35">
        <v>42</v>
      </c>
      <c r="I52" s="35"/>
      <c r="J52" s="35"/>
      <c r="K52" s="35"/>
      <c r="L52" s="35"/>
      <c r="M52" s="35"/>
      <c r="N52" s="35">
        <v>32</v>
      </c>
      <c r="O52" s="79">
        <v>44</v>
      </c>
      <c r="P52" s="79"/>
      <c r="Q52" s="22"/>
      <c r="R52" s="79"/>
      <c r="S52" s="79"/>
      <c r="U52" s="42">
        <f t="shared" si="6"/>
        <v>114</v>
      </c>
    </row>
    <row r="53" spans="1:21" x14ac:dyDescent="0.25">
      <c r="A53" s="13" t="s">
        <v>58</v>
      </c>
      <c r="B53" s="13" t="s">
        <v>59</v>
      </c>
      <c r="C53" s="14"/>
      <c r="D53" s="14">
        <f>D54+D68</f>
        <v>3894</v>
      </c>
      <c r="E53" s="14">
        <f t="shared" ref="E53:S53" si="8">E54+E68</f>
        <v>1769</v>
      </c>
      <c r="F53" s="14">
        <f t="shared" si="8"/>
        <v>1046</v>
      </c>
      <c r="G53" s="14">
        <f t="shared" si="8"/>
        <v>2848</v>
      </c>
      <c r="H53" s="14">
        <f t="shared" si="8"/>
        <v>977</v>
      </c>
      <c r="I53" s="14">
        <f t="shared" si="8"/>
        <v>40</v>
      </c>
      <c r="J53" s="14">
        <f t="shared" si="8"/>
        <v>0</v>
      </c>
      <c r="K53" s="14">
        <f t="shared" si="8"/>
        <v>48</v>
      </c>
      <c r="L53" s="14">
        <f t="shared" si="8"/>
        <v>0</v>
      </c>
      <c r="M53" s="14">
        <f t="shared" si="8"/>
        <v>0</v>
      </c>
      <c r="N53" s="14">
        <f t="shared" si="8"/>
        <v>450</v>
      </c>
      <c r="O53" s="14">
        <f t="shared" si="8"/>
        <v>620</v>
      </c>
      <c r="P53" s="14">
        <f t="shared" si="8"/>
        <v>442</v>
      </c>
      <c r="Q53" s="14">
        <f t="shared" si="8"/>
        <v>710</v>
      </c>
      <c r="R53" s="14">
        <f t="shared" si="8"/>
        <v>445</v>
      </c>
      <c r="S53" s="14">
        <f t="shared" si="8"/>
        <v>217</v>
      </c>
      <c r="U53" s="42">
        <f>SUM(N53:S53)</f>
        <v>2884</v>
      </c>
    </row>
    <row r="54" spans="1:21" x14ac:dyDescent="0.25">
      <c r="A54" s="2" t="s">
        <v>60</v>
      </c>
      <c r="B54" s="26" t="s">
        <v>61</v>
      </c>
      <c r="C54" s="3"/>
      <c r="D54" s="3">
        <f>SUM(D55:D67)</f>
        <v>1515</v>
      </c>
      <c r="E54" s="3">
        <f t="shared" ref="E54:S54" si="9">SUM(E55:E67)</f>
        <v>579</v>
      </c>
      <c r="F54" s="3">
        <f t="shared" si="9"/>
        <v>505</v>
      </c>
      <c r="G54" s="3">
        <f t="shared" si="9"/>
        <v>1010</v>
      </c>
      <c r="H54" s="3">
        <f t="shared" si="9"/>
        <v>579</v>
      </c>
      <c r="I54" s="3">
        <f t="shared" si="9"/>
        <v>20</v>
      </c>
      <c r="J54" s="3">
        <f t="shared" si="9"/>
        <v>0</v>
      </c>
      <c r="K54" s="3">
        <f t="shared" si="9"/>
        <v>24</v>
      </c>
      <c r="L54" s="3">
        <f t="shared" si="9"/>
        <v>0</v>
      </c>
      <c r="M54" s="3">
        <f t="shared" si="9"/>
        <v>0</v>
      </c>
      <c r="N54" s="3">
        <f t="shared" si="9"/>
        <v>240</v>
      </c>
      <c r="O54" s="3">
        <f t="shared" si="9"/>
        <v>238</v>
      </c>
      <c r="P54" s="3">
        <f t="shared" si="9"/>
        <v>182</v>
      </c>
      <c r="Q54" s="3">
        <f t="shared" si="9"/>
        <v>228</v>
      </c>
      <c r="R54" s="3">
        <f t="shared" si="9"/>
        <v>65</v>
      </c>
      <c r="S54" s="3">
        <f t="shared" si="9"/>
        <v>57</v>
      </c>
      <c r="U54" s="42">
        <f t="shared" si="6"/>
        <v>1515</v>
      </c>
    </row>
    <row r="55" spans="1:21" ht="22.5" x14ac:dyDescent="0.25">
      <c r="A55" s="25" t="s">
        <v>62</v>
      </c>
      <c r="B55" s="49" t="s">
        <v>56</v>
      </c>
      <c r="C55" s="36" t="s">
        <v>121</v>
      </c>
      <c r="D55" s="35">
        <f>G55+F55</f>
        <v>135</v>
      </c>
      <c r="E55" s="35">
        <f>H55</f>
        <v>60</v>
      </c>
      <c r="F55" s="35">
        <f>G55/2</f>
        <v>45</v>
      </c>
      <c r="G55" s="17">
        <v>90</v>
      </c>
      <c r="H55" s="35">
        <v>60</v>
      </c>
      <c r="I55" s="35"/>
      <c r="J55" s="35"/>
      <c r="K55" s="35"/>
      <c r="L55" s="35"/>
      <c r="M55" s="35"/>
      <c r="N55" s="17"/>
      <c r="O55" s="17"/>
      <c r="P55" s="17"/>
      <c r="Q55" s="17">
        <v>90</v>
      </c>
      <c r="R55" s="17"/>
      <c r="S55" s="17"/>
      <c r="U55" s="42">
        <f t="shared" si="6"/>
        <v>135</v>
      </c>
    </row>
    <row r="56" spans="1:21" ht="22.5" x14ac:dyDescent="0.25">
      <c r="A56" s="25" t="s">
        <v>63</v>
      </c>
      <c r="B56" s="49" t="s">
        <v>150</v>
      </c>
      <c r="C56" s="36" t="s">
        <v>122</v>
      </c>
      <c r="D56" s="35">
        <f t="shared" ref="D56:D67" si="10">G56+F56</f>
        <v>75</v>
      </c>
      <c r="E56" s="35">
        <f t="shared" ref="E56:E67" si="11">H56</f>
        <v>24</v>
      </c>
      <c r="F56" s="35">
        <f t="shared" ref="F56:F67" si="12">G56/2</f>
        <v>25</v>
      </c>
      <c r="G56" s="17">
        <v>50</v>
      </c>
      <c r="H56" s="35">
        <v>24</v>
      </c>
      <c r="I56" s="35"/>
      <c r="J56" s="35"/>
      <c r="K56" s="35"/>
      <c r="L56" s="35"/>
      <c r="M56" s="35"/>
      <c r="N56" s="17"/>
      <c r="O56" s="17"/>
      <c r="P56" s="17"/>
      <c r="Q56" s="17">
        <v>50</v>
      </c>
      <c r="R56" s="17"/>
      <c r="S56" s="17"/>
      <c r="U56" s="42">
        <f t="shared" si="6"/>
        <v>75</v>
      </c>
    </row>
    <row r="57" spans="1:21" x14ac:dyDescent="0.25">
      <c r="A57" s="25" t="s">
        <v>64</v>
      </c>
      <c r="B57" s="49" t="s">
        <v>151</v>
      </c>
      <c r="C57" s="36" t="s">
        <v>119</v>
      </c>
      <c r="D57" s="35">
        <f t="shared" si="10"/>
        <v>105</v>
      </c>
      <c r="E57" s="35">
        <f t="shared" si="11"/>
        <v>42</v>
      </c>
      <c r="F57" s="35">
        <f t="shared" si="12"/>
        <v>35</v>
      </c>
      <c r="G57" s="17">
        <v>70</v>
      </c>
      <c r="H57" s="35">
        <v>42</v>
      </c>
      <c r="I57" s="35">
        <v>20</v>
      </c>
      <c r="J57" s="35"/>
      <c r="K57" s="35"/>
      <c r="L57" s="34"/>
      <c r="M57" s="35"/>
      <c r="N57" s="17"/>
      <c r="O57" s="17"/>
      <c r="P57" s="140"/>
      <c r="Q57" s="17">
        <v>70</v>
      </c>
      <c r="R57" s="17"/>
      <c r="S57" s="17"/>
      <c r="U57" s="42">
        <f t="shared" si="6"/>
        <v>105</v>
      </c>
    </row>
    <row r="58" spans="1:21" x14ac:dyDescent="0.25">
      <c r="A58" s="25" t="s">
        <v>66</v>
      </c>
      <c r="B58" s="49" t="s">
        <v>152</v>
      </c>
      <c r="C58" s="36" t="s">
        <v>123</v>
      </c>
      <c r="D58" s="35">
        <f t="shared" si="10"/>
        <v>75</v>
      </c>
      <c r="E58" s="35">
        <f t="shared" si="11"/>
        <v>24</v>
      </c>
      <c r="F58" s="35">
        <f t="shared" si="12"/>
        <v>25</v>
      </c>
      <c r="G58" s="17">
        <v>50</v>
      </c>
      <c r="H58" s="35">
        <v>24</v>
      </c>
      <c r="I58" s="35"/>
      <c r="J58" s="35"/>
      <c r="K58" s="35">
        <v>6</v>
      </c>
      <c r="L58" s="35"/>
      <c r="N58" s="18"/>
      <c r="O58" s="18"/>
      <c r="P58" s="17"/>
      <c r="Q58" s="17"/>
      <c r="R58" s="17">
        <v>50</v>
      </c>
      <c r="S58" s="17"/>
      <c r="U58" s="42">
        <f t="shared" si="6"/>
        <v>75</v>
      </c>
    </row>
    <row r="59" spans="1:21" x14ac:dyDescent="0.25">
      <c r="A59" s="25" t="s">
        <v>67</v>
      </c>
      <c r="B59" s="49" t="s">
        <v>65</v>
      </c>
      <c r="C59" s="36" t="s">
        <v>307</v>
      </c>
      <c r="D59" s="35">
        <f t="shared" si="10"/>
        <v>75</v>
      </c>
      <c r="E59" s="35">
        <f t="shared" si="11"/>
        <v>22</v>
      </c>
      <c r="F59" s="35">
        <f t="shared" si="12"/>
        <v>25</v>
      </c>
      <c r="G59" s="17">
        <v>50</v>
      </c>
      <c r="H59" s="35">
        <v>22</v>
      </c>
      <c r="I59" s="35"/>
      <c r="J59" s="35"/>
      <c r="K59" s="35"/>
      <c r="L59" s="35"/>
      <c r="M59" s="35"/>
      <c r="N59" s="17">
        <v>50</v>
      </c>
      <c r="O59" s="17"/>
      <c r="P59" s="141"/>
      <c r="Q59" s="141"/>
      <c r="R59" s="17"/>
      <c r="S59" s="17"/>
      <c r="U59" s="42">
        <f t="shared" si="6"/>
        <v>75</v>
      </c>
    </row>
    <row r="60" spans="1:21" x14ac:dyDescent="0.25">
      <c r="A60" s="25" t="s">
        <v>68</v>
      </c>
      <c r="B60" s="49" t="s">
        <v>153</v>
      </c>
      <c r="C60" s="36" t="s">
        <v>123</v>
      </c>
      <c r="D60" s="35">
        <f t="shared" si="10"/>
        <v>210</v>
      </c>
      <c r="E60" s="35">
        <f t="shared" si="11"/>
        <v>120</v>
      </c>
      <c r="F60" s="35">
        <f t="shared" si="12"/>
        <v>70</v>
      </c>
      <c r="G60" s="17">
        <v>140</v>
      </c>
      <c r="H60" s="35">
        <v>120</v>
      </c>
      <c r="I60" s="35"/>
      <c r="J60" s="35"/>
      <c r="K60" s="35">
        <v>6</v>
      </c>
      <c r="L60" s="35"/>
      <c r="N60" s="17">
        <v>62</v>
      </c>
      <c r="O60" s="17">
        <v>78</v>
      </c>
      <c r="P60" s="17"/>
      <c r="Q60" s="17"/>
      <c r="R60" s="17"/>
      <c r="S60" s="17"/>
      <c r="U60" s="42">
        <f t="shared" si="6"/>
        <v>210</v>
      </c>
    </row>
    <row r="61" spans="1:21" x14ac:dyDescent="0.25">
      <c r="A61" s="25" t="s">
        <v>69</v>
      </c>
      <c r="B61" s="49" t="s">
        <v>154</v>
      </c>
      <c r="C61" s="36" t="s">
        <v>126</v>
      </c>
      <c r="D61" s="35">
        <f t="shared" si="10"/>
        <v>225</v>
      </c>
      <c r="E61" s="35">
        <f t="shared" si="11"/>
        <v>60</v>
      </c>
      <c r="F61" s="35">
        <f t="shared" si="12"/>
        <v>75</v>
      </c>
      <c r="G61" s="17">
        <v>150</v>
      </c>
      <c r="H61" s="35">
        <v>60</v>
      </c>
      <c r="I61" s="35"/>
      <c r="J61" s="35"/>
      <c r="K61" s="35">
        <v>6</v>
      </c>
      <c r="L61" s="35"/>
      <c r="M61" s="35"/>
      <c r="N61" s="17">
        <v>32</v>
      </c>
      <c r="O61" s="17">
        <v>50</v>
      </c>
      <c r="P61" s="17">
        <v>50</v>
      </c>
      <c r="Q61" s="17">
        <v>18</v>
      </c>
      <c r="R61" s="17"/>
      <c r="S61" s="17"/>
      <c r="U61" s="42">
        <f t="shared" si="6"/>
        <v>225</v>
      </c>
    </row>
    <row r="62" spans="1:21" x14ac:dyDescent="0.25">
      <c r="A62" s="25" t="s">
        <v>70</v>
      </c>
      <c r="B62" s="49" t="s">
        <v>155</v>
      </c>
      <c r="C62" s="36" t="s">
        <v>123</v>
      </c>
      <c r="D62" s="35">
        <f t="shared" si="10"/>
        <v>150</v>
      </c>
      <c r="E62" s="35">
        <f t="shared" si="11"/>
        <v>50</v>
      </c>
      <c r="F62" s="35">
        <f t="shared" si="12"/>
        <v>50</v>
      </c>
      <c r="G62" s="17">
        <v>100</v>
      </c>
      <c r="H62" s="35">
        <v>50</v>
      </c>
      <c r="I62" s="35"/>
      <c r="J62" s="35"/>
      <c r="K62" s="35">
        <v>6</v>
      </c>
      <c r="L62" s="35"/>
      <c r="M62" s="35"/>
      <c r="N62" s="17">
        <v>48</v>
      </c>
      <c r="O62" s="17">
        <v>52</v>
      </c>
      <c r="P62" s="17"/>
      <c r="Q62" s="17"/>
      <c r="R62" s="17"/>
      <c r="S62" s="17"/>
      <c r="U62" s="42">
        <f t="shared" si="6"/>
        <v>150</v>
      </c>
    </row>
    <row r="63" spans="1:21" x14ac:dyDescent="0.25">
      <c r="A63" s="25" t="s">
        <v>71</v>
      </c>
      <c r="B63" s="49" t="s">
        <v>156</v>
      </c>
      <c r="C63" s="36" t="s">
        <v>121</v>
      </c>
      <c r="D63" s="35">
        <f t="shared" si="10"/>
        <v>120</v>
      </c>
      <c r="E63" s="35">
        <f t="shared" si="11"/>
        <v>40</v>
      </c>
      <c r="F63" s="35">
        <f t="shared" si="12"/>
        <v>40</v>
      </c>
      <c r="G63" s="17">
        <v>80</v>
      </c>
      <c r="H63" s="35">
        <v>40</v>
      </c>
      <c r="I63" s="35"/>
      <c r="J63" s="35"/>
      <c r="K63" s="35"/>
      <c r="L63" s="35"/>
      <c r="M63" s="35"/>
      <c r="N63" s="17">
        <v>48</v>
      </c>
      <c r="O63" s="17">
        <v>32</v>
      </c>
      <c r="P63" s="17"/>
      <c r="Q63" s="17"/>
      <c r="R63" s="17"/>
      <c r="S63" s="17"/>
      <c r="U63" s="42">
        <f t="shared" si="6"/>
        <v>120</v>
      </c>
    </row>
    <row r="64" spans="1:21" ht="22.5" x14ac:dyDescent="0.25">
      <c r="A64" s="25" t="s">
        <v>73</v>
      </c>
      <c r="B64" s="49" t="s">
        <v>157</v>
      </c>
      <c r="C64" s="36" t="s">
        <v>124</v>
      </c>
      <c r="D64" s="35">
        <f t="shared" si="10"/>
        <v>135</v>
      </c>
      <c r="E64" s="35">
        <f t="shared" si="11"/>
        <v>44</v>
      </c>
      <c r="F64" s="35">
        <f t="shared" si="12"/>
        <v>45</v>
      </c>
      <c r="G64" s="17">
        <v>90</v>
      </c>
      <c r="H64" s="35">
        <v>44</v>
      </c>
      <c r="I64" s="35"/>
      <c r="J64" s="35"/>
      <c r="K64" s="35"/>
      <c r="L64" s="35"/>
      <c r="M64" s="35"/>
      <c r="N64" s="18"/>
      <c r="O64" s="18"/>
      <c r="P64" s="17">
        <v>90</v>
      </c>
      <c r="Q64" s="141"/>
      <c r="R64" s="141"/>
      <c r="S64" s="17"/>
      <c r="U64" s="42">
        <f t="shared" si="6"/>
        <v>135</v>
      </c>
    </row>
    <row r="65" spans="1:21" x14ac:dyDescent="0.25">
      <c r="A65" s="25" t="s">
        <v>160</v>
      </c>
      <c r="B65" s="50" t="s">
        <v>72</v>
      </c>
      <c r="C65" s="36" t="s">
        <v>122</v>
      </c>
      <c r="D65" s="35">
        <f t="shared" si="10"/>
        <v>102</v>
      </c>
      <c r="E65" s="35">
        <f t="shared" si="11"/>
        <v>48</v>
      </c>
      <c r="F65" s="35">
        <f t="shared" si="12"/>
        <v>34</v>
      </c>
      <c r="G65" s="17">
        <v>68</v>
      </c>
      <c r="H65" s="35">
        <v>48</v>
      </c>
      <c r="I65" s="35"/>
      <c r="J65" s="35"/>
      <c r="K65" s="35"/>
      <c r="L65" s="35"/>
      <c r="M65" s="35"/>
      <c r="N65" s="18"/>
      <c r="O65" s="17">
        <v>26</v>
      </c>
      <c r="P65" s="17">
        <v>42</v>
      </c>
      <c r="Q65" s="141"/>
      <c r="R65" s="141"/>
      <c r="S65" s="17"/>
      <c r="U65" s="42">
        <f t="shared" si="6"/>
        <v>102</v>
      </c>
    </row>
    <row r="66" spans="1:21" x14ac:dyDescent="0.25">
      <c r="A66" s="25" t="s">
        <v>161</v>
      </c>
      <c r="B66" s="50" t="s">
        <v>158</v>
      </c>
      <c r="C66" s="35" t="s">
        <v>120</v>
      </c>
      <c r="D66" s="35">
        <f t="shared" si="10"/>
        <v>54</v>
      </c>
      <c r="E66" s="35">
        <f t="shared" si="11"/>
        <v>12</v>
      </c>
      <c r="F66" s="35">
        <f t="shared" si="12"/>
        <v>18</v>
      </c>
      <c r="G66" s="17">
        <v>36</v>
      </c>
      <c r="H66" s="35">
        <v>12</v>
      </c>
      <c r="I66" s="35"/>
      <c r="J66" s="35"/>
      <c r="K66" s="35"/>
      <c r="L66" s="35"/>
      <c r="M66" s="35"/>
      <c r="N66" s="18"/>
      <c r="O66" s="18"/>
      <c r="P66" s="17"/>
      <c r="Q66" s="141"/>
      <c r="R66" s="17">
        <v>15</v>
      </c>
      <c r="S66" s="17">
        <v>21</v>
      </c>
      <c r="U66" s="42">
        <f t="shared" si="6"/>
        <v>54</v>
      </c>
    </row>
    <row r="67" spans="1:21" x14ac:dyDescent="0.25">
      <c r="A67" s="25" t="s">
        <v>162</v>
      </c>
      <c r="B67" s="50" t="s">
        <v>159</v>
      </c>
      <c r="C67" s="35" t="s">
        <v>120</v>
      </c>
      <c r="D67" s="35">
        <f t="shared" si="10"/>
        <v>54</v>
      </c>
      <c r="E67" s="35">
        <f t="shared" si="11"/>
        <v>33</v>
      </c>
      <c r="F67" s="35">
        <f t="shared" si="12"/>
        <v>18</v>
      </c>
      <c r="G67" s="17">
        <v>36</v>
      </c>
      <c r="H67" s="35">
        <v>33</v>
      </c>
      <c r="I67" s="35"/>
      <c r="J67" s="35"/>
      <c r="K67" s="35"/>
      <c r="L67" s="35"/>
      <c r="M67" s="35"/>
      <c r="N67" s="18"/>
      <c r="O67" s="18"/>
      <c r="P67" s="35"/>
      <c r="Q67" s="6"/>
      <c r="R67" s="35"/>
      <c r="S67" s="35">
        <v>36</v>
      </c>
      <c r="U67" s="42">
        <f t="shared" si="6"/>
        <v>54</v>
      </c>
    </row>
    <row r="68" spans="1:21" x14ac:dyDescent="0.25">
      <c r="A68" s="27" t="s">
        <v>74</v>
      </c>
      <c r="B68" s="13" t="s">
        <v>75</v>
      </c>
      <c r="C68" s="29"/>
      <c r="D68" s="16">
        <f t="shared" ref="D68:S68" si="13">D69+D75+D81+D89</f>
        <v>2379</v>
      </c>
      <c r="E68" s="16">
        <f t="shared" si="13"/>
        <v>1190</v>
      </c>
      <c r="F68" s="16">
        <f t="shared" si="13"/>
        <v>541</v>
      </c>
      <c r="G68" s="16">
        <f t="shared" si="13"/>
        <v>1838</v>
      </c>
      <c r="H68" s="16">
        <f t="shared" si="13"/>
        <v>398</v>
      </c>
      <c r="I68" s="16">
        <f t="shared" si="13"/>
        <v>20</v>
      </c>
      <c r="J68" s="16">
        <f t="shared" si="13"/>
        <v>0</v>
      </c>
      <c r="K68" s="16">
        <f t="shared" si="13"/>
        <v>24</v>
      </c>
      <c r="L68" s="16">
        <f t="shared" si="13"/>
        <v>0</v>
      </c>
      <c r="M68" s="16">
        <f t="shared" si="13"/>
        <v>0</v>
      </c>
      <c r="N68" s="16">
        <f t="shared" si="13"/>
        <v>210</v>
      </c>
      <c r="O68" s="16">
        <f t="shared" si="13"/>
        <v>382</v>
      </c>
      <c r="P68" s="16">
        <f t="shared" si="13"/>
        <v>260</v>
      </c>
      <c r="Q68" s="16">
        <f t="shared" si="13"/>
        <v>482</v>
      </c>
      <c r="R68" s="16">
        <f t="shared" si="13"/>
        <v>380</v>
      </c>
      <c r="S68" s="16">
        <f t="shared" si="13"/>
        <v>160</v>
      </c>
      <c r="U68" s="42">
        <f t="shared" si="6"/>
        <v>2379</v>
      </c>
    </row>
    <row r="69" spans="1:21" ht="31.5" x14ac:dyDescent="0.25">
      <c r="A69" s="28" t="s">
        <v>76</v>
      </c>
      <c r="B69" s="51" t="s">
        <v>163</v>
      </c>
      <c r="C69" s="30"/>
      <c r="D69" s="3">
        <f>SUM(D70:D73)</f>
        <v>606</v>
      </c>
      <c r="E69" s="3">
        <f t="shared" ref="E69:S69" si="14">SUM(E70:E73)</f>
        <v>320</v>
      </c>
      <c r="F69" s="3">
        <f t="shared" si="14"/>
        <v>142</v>
      </c>
      <c r="G69" s="3">
        <f t="shared" si="14"/>
        <v>464</v>
      </c>
      <c r="H69" s="3">
        <f t="shared" si="14"/>
        <v>140</v>
      </c>
      <c r="I69" s="3">
        <f t="shared" si="14"/>
        <v>0</v>
      </c>
      <c r="J69" s="3">
        <f t="shared" si="14"/>
        <v>0</v>
      </c>
      <c r="K69" s="3">
        <f t="shared" si="14"/>
        <v>12</v>
      </c>
      <c r="L69" s="3">
        <f t="shared" si="14"/>
        <v>0</v>
      </c>
      <c r="M69" s="3">
        <f t="shared" si="14"/>
        <v>0</v>
      </c>
      <c r="N69" s="3">
        <f t="shared" si="14"/>
        <v>32</v>
      </c>
      <c r="O69" s="3">
        <f t="shared" si="14"/>
        <v>64</v>
      </c>
      <c r="P69" s="3">
        <f t="shared" si="14"/>
        <v>224</v>
      </c>
      <c r="Q69" s="3">
        <f t="shared" si="14"/>
        <v>144</v>
      </c>
      <c r="R69" s="3">
        <f t="shared" si="14"/>
        <v>0</v>
      </c>
      <c r="S69" s="3">
        <f t="shared" si="14"/>
        <v>0</v>
      </c>
      <c r="U69" s="42">
        <f t="shared" si="6"/>
        <v>606</v>
      </c>
    </row>
    <row r="70" spans="1:21" x14ac:dyDescent="0.25">
      <c r="A70" s="25" t="s">
        <v>77</v>
      </c>
      <c r="B70" s="49" t="s">
        <v>164</v>
      </c>
      <c r="C70" s="31" t="s">
        <v>185</v>
      </c>
      <c r="D70" s="35">
        <f>F70+G70</f>
        <v>276</v>
      </c>
      <c r="E70" s="35">
        <f>H70</f>
        <v>90</v>
      </c>
      <c r="F70" s="35">
        <f>G70/2</f>
        <v>92</v>
      </c>
      <c r="G70" s="53">
        <v>184</v>
      </c>
      <c r="H70" s="35">
        <v>90</v>
      </c>
      <c r="I70" s="35"/>
      <c r="J70" s="35"/>
      <c r="K70" s="35">
        <v>6</v>
      </c>
      <c r="L70" s="35"/>
      <c r="M70" s="35"/>
      <c r="N70" s="17">
        <v>32</v>
      </c>
      <c r="O70" s="17">
        <v>64</v>
      </c>
      <c r="P70" s="79">
        <f>41+47</f>
        <v>88</v>
      </c>
      <c r="Q70" s="79"/>
      <c r="R70" s="79"/>
      <c r="S70" s="79"/>
      <c r="U70" s="42">
        <f t="shared" si="6"/>
        <v>276</v>
      </c>
    </row>
    <row r="71" spans="1:21" ht="22.5" x14ac:dyDescent="0.25">
      <c r="A71" s="25" t="s">
        <v>166</v>
      </c>
      <c r="B71" s="37" t="s">
        <v>165</v>
      </c>
      <c r="C71" s="31" t="s">
        <v>126</v>
      </c>
      <c r="D71" s="35">
        <f t="shared" ref="D71:D73" si="15">F71+G71</f>
        <v>150</v>
      </c>
      <c r="E71" s="35">
        <f t="shared" ref="E71" si="16">H71</f>
        <v>50</v>
      </c>
      <c r="F71" s="35">
        <f>G71/2</f>
        <v>50</v>
      </c>
      <c r="G71" s="53">
        <v>100</v>
      </c>
      <c r="H71" s="35">
        <v>50</v>
      </c>
      <c r="I71" s="35"/>
      <c r="J71" s="35"/>
      <c r="K71" s="35">
        <v>6</v>
      </c>
      <c r="L71" s="35"/>
      <c r="M71" s="35"/>
      <c r="N71" s="18"/>
      <c r="O71" s="18"/>
      <c r="P71" s="79">
        <v>64</v>
      </c>
      <c r="Q71" s="79">
        <v>36</v>
      </c>
      <c r="R71" s="79"/>
      <c r="S71" s="79"/>
      <c r="U71" s="42">
        <f t="shared" si="6"/>
        <v>150</v>
      </c>
    </row>
    <row r="72" spans="1:21" x14ac:dyDescent="0.25">
      <c r="A72" s="37" t="s">
        <v>78</v>
      </c>
      <c r="B72" s="37" t="s">
        <v>79</v>
      </c>
      <c r="C72" s="35" t="s">
        <v>128</v>
      </c>
      <c r="D72" s="35">
        <f t="shared" si="15"/>
        <v>108</v>
      </c>
      <c r="E72" s="39">
        <v>108</v>
      </c>
      <c r="F72" s="35"/>
      <c r="G72" s="53">
        <v>108</v>
      </c>
      <c r="H72" s="35"/>
      <c r="I72" s="35"/>
      <c r="J72" s="35"/>
      <c r="K72" s="35"/>
      <c r="L72" s="35"/>
      <c r="M72" s="35"/>
      <c r="N72" s="79"/>
      <c r="O72" s="79"/>
      <c r="P72" s="79">
        <v>72</v>
      </c>
      <c r="Q72" s="79">
        <v>36</v>
      </c>
      <c r="R72" s="79"/>
      <c r="S72" s="79"/>
      <c r="U72" s="42">
        <f t="shared" si="6"/>
        <v>108</v>
      </c>
    </row>
    <row r="73" spans="1:21" ht="22.5" x14ac:dyDescent="0.25">
      <c r="A73" s="37" t="s">
        <v>80</v>
      </c>
      <c r="B73" s="37" t="s">
        <v>81</v>
      </c>
      <c r="C73" s="35" t="s">
        <v>121</v>
      </c>
      <c r="D73" s="35">
        <f t="shared" si="15"/>
        <v>72</v>
      </c>
      <c r="E73" s="39">
        <v>72</v>
      </c>
      <c r="F73" s="35"/>
      <c r="G73" s="53">
        <v>72</v>
      </c>
      <c r="H73" s="35"/>
      <c r="I73" s="35"/>
      <c r="J73" s="35"/>
      <c r="K73" s="35"/>
      <c r="L73" s="35"/>
      <c r="M73" s="35"/>
      <c r="N73" s="79"/>
      <c r="O73" s="79"/>
      <c r="P73" s="79"/>
      <c r="Q73" s="79">
        <v>72</v>
      </c>
      <c r="R73" s="79"/>
      <c r="S73" s="79"/>
      <c r="U73" s="42">
        <f t="shared" si="6"/>
        <v>72</v>
      </c>
    </row>
    <row r="74" spans="1:21" x14ac:dyDescent="0.25">
      <c r="A74" s="37"/>
      <c r="B74" s="32" t="s">
        <v>130</v>
      </c>
      <c r="C74" s="35" t="s">
        <v>121</v>
      </c>
      <c r="D74" s="35"/>
      <c r="E74" s="35"/>
      <c r="F74" s="35"/>
      <c r="G74" s="53"/>
      <c r="H74" s="35"/>
      <c r="I74" s="35"/>
      <c r="J74" s="35"/>
      <c r="K74" s="35"/>
      <c r="L74" s="35"/>
      <c r="M74" s="35"/>
      <c r="N74" s="79"/>
      <c r="O74" s="79"/>
      <c r="P74" s="79"/>
      <c r="Q74" s="79"/>
      <c r="R74" s="79"/>
      <c r="S74" s="79"/>
      <c r="U74" s="42">
        <f t="shared" si="6"/>
        <v>0</v>
      </c>
    </row>
    <row r="75" spans="1:21" ht="21" x14ac:dyDescent="0.25">
      <c r="A75" s="28" t="s">
        <v>82</v>
      </c>
      <c r="B75" s="51" t="s">
        <v>167</v>
      </c>
      <c r="C75" s="30"/>
      <c r="D75" s="3">
        <f>SUM(D76:D79)</f>
        <v>804</v>
      </c>
      <c r="E75" s="3">
        <f t="shared" ref="E75:S75" si="17">SUM(E76:E79)</f>
        <v>332</v>
      </c>
      <c r="F75" s="3">
        <f t="shared" si="17"/>
        <v>220</v>
      </c>
      <c r="G75" s="3">
        <f t="shared" si="17"/>
        <v>584</v>
      </c>
      <c r="H75" s="3">
        <f t="shared" si="17"/>
        <v>188</v>
      </c>
      <c r="I75" s="3">
        <f t="shared" si="17"/>
        <v>20</v>
      </c>
      <c r="J75" s="3">
        <f t="shared" si="17"/>
        <v>0</v>
      </c>
      <c r="K75" s="3">
        <f t="shared" si="17"/>
        <v>12</v>
      </c>
      <c r="L75" s="3">
        <f t="shared" si="17"/>
        <v>0</v>
      </c>
      <c r="M75" s="3">
        <f t="shared" si="17"/>
        <v>0</v>
      </c>
      <c r="N75" s="3">
        <f t="shared" si="17"/>
        <v>0</v>
      </c>
      <c r="O75" s="3">
        <f t="shared" si="17"/>
        <v>0</v>
      </c>
      <c r="P75" s="3">
        <f t="shared" si="17"/>
        <v>0</v>
      </c>
      <c r="Q75" s="3">
        <f t="shared" si="17"/>
        <v>338</v>
      </c>
      <c r="R75" s="3">
        <f t="shared" si="17"/>
        <v>246</v>
      </c>
      <c r="S75" s="3">
        <f t="shared" si="17"/>
        <v>0</v>
      </c>
      <c r="U75" s="42">
        <f t="shared" si="6"/>
        <v>804</v>
      </c>
    </row>
    <row r="76" spans="1:21" ht="22.5" x14ac:dyDescent="0.25">
      <c r="A76" s="25" t="s">
        <v>83</v>
      </c>
      <c r="B76" s="49" t="s">
        <v>168</v>
      </c>
      <c r="C76" s="36" t="s">
        <v>187</v>
      </c>
      <c r="D76" s="35">
        <f>F76+G76</f>
        <v>405</v>
      </c>
      <c r="E76" s="35">
        <v>120</v>
      </c>
      <c r="F76" s="35">
        <f>G76/2</f>
        <v>135</v>
      </c>
      <c r="G76" s="53">
        <v>270</v>
      </c>
      <c r="H76" s="35">
        <v>120</v>
      </c>
      <c r="I76" s="35">
        <v>20</v>
      </c>
      <c r="J76" s="35"/>
      <c r="K76" s="35">
        <v>6</v>
      </c>
      <c r="L76" s="35"/>
      <c r="M76" s="35"/>
      <c r="N76" s="79"/>
      <c r="O76" s="79"/>
      <c r="P76" s="79"/>
      <c r="Q76" s="79">
        <v>210</v>
      </c>
      <c r="R76" s="79">
        <v>60</v>
      </c>
      <c r="S76" s="79"/>
      <c r="U76" s="42">
        <f t="shared" si="6"/>
        <v>405</v>
      </c>
    </row>
    <row r="77" spans="1:21" ht="22.5" x14ac:dyDescent="0.25">
      <c r="A77" s="25" t="s">
        <v>84</v>
      </c>
      <c r="B77" s="49" t="s">
        <v>169</v>
      </c>
      <c r="C77" s="36" t="s">
        <v>187</v>
      </c>
      <c r="D77" s="35">
        <f t="shared" ref="D77:D79" si="18">F77+G77</f>
        <v>255</v>
      </c>
      <c r="E77" s="35">
        <v>68</v>
      </c>
      <c r="F77" s="35">
        <f>G77/2</f>
        <v>85</v>
      </c>
      <c r="G77" s="53">
        <v>170</v>
      </c>
      <c r="H77" s="35">
        <v>68</v>
      </c>
      <c r="I77" s="35"/>
      <c r="J77" s="35"/>
      <c r="K77" s="35">
        <v>6</v>
      </c>
      <c r="L77" s="35"/>
      <c r="M77" s="35"/>
      <c r="N77" s="79"/>
      <c r="O77" s="79"/>
      <c r="P77" s="79"/>
      <c r="Q77" s="79">
        <v>128</v>
      </c>
      <c r="R77" s="79">
        <v>42</v>
      </c>
      <c r="S77" s="79"/>
      <c r="U77" s="42">
        <f t="shared" si="6"/>
        <v>255</v>
      </c>
    </row>
    <row r="78" spans="1:21" x14ac:dyDescent="0.25">
      <c r="A78" s="37" t="s">
        <v>85</v>
      </c>
      <c r="B78" s="37" t="s">
        <v>79</v>
      </c>
      <c r="C78" s="35" t="s">
        <v>186</v>
      </c>
      <c r="D78" s="35">
        <f t="shared" si="18"/>
        <v>72</v>
      </c>
      <c r="E78" s="39">
        <v>72</v>
      </c>
      <c r="F78" s="35"/>
      <c r="G78" s="53">
        <v>72</v>
      </c>
      <c r="H78" s="35"/>
      <c r="I78" s="35"/>
      <c r="J78" s="35"/>
      <c r="K78" s="35"/>
      <c r="L78" s="35"/>
      <c r="M78" s="35"/>
      <c r="N78" s="79"/>
      <c r="O78" s="79"/>
      <c r="P78" s="79"/>
      <c r="Q78" s="6"/>
      <c r="R78" s="79">
        <v>72</v>
      </c>
      <c r="S78" s="79"/>
      <c r="U78" s="42">
        <f t="shared" si="6"/>
        <v>72</v>
      </c>
    </row>
    <row r="79" spans="1:21" ht="22.5" x14ac:dyDescent="0.25">
      <c r="A79" s="7" t="s">
        <v>86</v>
      </c>
      <c r="B79" s="37" t="s">
        <v>81</v>
      </c>
      <c r="C79" s="35" t="s">
        <v>120</v>
      </c>
      <c r="D79" s="35">
        <f t="shared" si="18"/>
        <v>72</v>
      </c>
      <c r="E79" s="39">
        <v>72</v>
      </c>
      <c r="F79" s="35"/>
      <c r="G79" s="53">
        <v>72</v>
      </c>
      <c r="H79" s="35"/>
      <c r="I79" s="35"/>
      <c r="J79" s="35"/>
      <c r="K79" s="35"/>
      <c r="L79" s="35"/>
      <c r="M79" s="35"/>
      <c r="N79" s="79"/>
      <c r="O79" s="79"/>
      <c r="P79" s="79"/>
      <c r="Q79" s="6"/>
      <c r="R79" s="79">
        <v>72</v>
      </c>
      <c r="S79" s="79"/>
      <c r="U79" s="42">
        <f t="shared" si="6"/>
        <v>72</v>
      </c>
    </row>
    <row r="80" spans="1:21" x14ac:dyDescent="0.25">
      <c r="A80" s="7"/>
      <c r="B80" s="32" t="s">
        <v>130</v>
      </c>
      <c r="C80" s="35"/>
      <c r="D80" s="35"/>
      <c r="E80" s="35"/>
      <c r="F80" s="35"/>
      <c r="G80" s="53"/>
      <c r="H80" s="35"/>
      <c r="I80" s="35"/>
      <c r="J80" s="35"/>
      <c r="K80" s="35"/>
      <c r="L80" s="35"/>
      <c r="M80" s="35"/>
      <c r="N80" s="79"/>
      <c r="O80" s="79"/>
      <c r="P80" s="79"/>
      <c r="Q80" s="79"/>
      <c r="R80" s="79"/>
      <c r="S80" s="79"/>
      <c r="U80" s="42">
        <f t="shared" si="6"/>
        <v>0</v>
      </c>
    </row>
    <row r="81" spans="1:21" x14ac:dyDescent="0.25">
      <c r="A81" s="28" t="s">
        <v>87</v>
      </c>
      <c r="B81" s="51" t="s">
        <v>170</v>
      </c>
      <c r="C81" s="30"/>
      <c r="D81" s="3">
        <f>SUM(D82:D84)</f>
        <v>369</v>
      </c>
      <c r="E81" s="3">
        <f t="shared" ref="E81:S81" si="19">SUM(E82:E84)</f>
        <v>214</v>
      </c>
      <c r="F81" s="3">
        <f t="shared" si="19"/>
        <v>75</v>
      </c>
      <c r="G81" s="3">
        <f t="shared" si="19"/>
        <v>294</v>
      </c>
      <c r="H81" s="3">
        <f t="shared" si="19"/>
        <v>70</v>
      </c>
      <c r="I81" s="3">
        <f t="shared" si="19"/>
        <v>0</v>
      </c>
      <c r="J81" s="3">
        <f t="shared" si="19"/>
        <v>0</v>
      </c>
      <c r="K81" s="3">
        <f t="shared" si="19"/>
        <v>0</v>
      </c>
      <c r="L81" s="3">
        <f t="shared" si="19"/>
        <v>0</v>
      </c>
      <c r="M81" s="3">
        <f t="shared" si="19"/>
        <v>0</v>
      </c>
      <c r="N81" s="3">
        <f t="shared" si="19"/>
        <v>0</v>
      </c>
      <c r="O81" s="3">
        <f t="shared" si="19"/>
        <v>0</v>
      </c>
      <c r="P81" s="3">
        <f t="shared" si="19"/>
        <v>0</v>
      </c>
      <c r="Q81" s="3">
        <f t="shared" si="19"/>
        <v>0</v>
      </c>
      <c r="R81" s="3">
        <f t="shared" si="19"/>
        <v>134</v>
      </c>
      <c r="S81" s="3">
        <f t="shared" si="19"/>
        <v>160</v>
      </c>
      <c r="U81" s="42">
        <f t="shared" si="6"/>
        <v>369</v>
      </c>
    </row>
    <row r="82" spans="1:21" ht="22.5" x14ac:dyDescent="0.25">
      <c r="A82" s="25" t="s">
        <v>88</v>
      </c>
      <c r="B82" s="49" t="s">
        <v>171</v>
      </c>
      <c r="C82" s="36" t="s">
        <v>310</v>
      </c>
      <c r="D82" s="35">
        <f>F82+G82</f>
        <v>225</v>
      </c>
      <c r="E82" s="35">
        <v>70</v>
      </c>
      <c r="F82" s="35">
        <f>G82/2</f>
        <v>75</v>
      </c>
      <c r="G82" s="53">
        <v>150</v>
      </c>
      <c r="H82" s="35">
        <v>70</v>
      </c>
      <c r="I82" s="35"/>
      <c r="J82" s="35"/>
      <c r="K82" s="35"/>
      <c r="L82" s="35"/>
      <c r="M82" s="35"/>
      <c r="N82" s="79"/>
      <c r="O82" s="79"/>
      <c r="P82" s="79"/>
      <c r="Q82" s="79"/>
      <c r="R82" s="79">
        <f>116+18</f>
        <v>134</v>
      </c>
      <c r="S82" s="79">
        <v>16</v>
      </c>
      <c r="U82" s="42">
        <f t="shared" si="6"/>
        <v>225</v>
      </c>
    </row>
    <row r="83" spans="1:21" x14ac:dyDescent="0.25">
      <c r="A83" s="37" t="s">
        <v>89</v>
      </c>
      <c r="B83" s="33" t="s">
        <v>79</v>
      </c>
      <c r="C83" s="35" t="s">
        <v>127</v>
      </c>
      <c r="D83" s="35">
        <f t="shared" ref="D83:D84" si="20">F83+G83</f>
        <v>72</v>
      </c>
      <c r="E83" s="39">
        <v>72</v>
      </c>
      <c r="F83" s="35"/>
      <c r="G83" s="53">
        <v>72</v>
      </c>
      <c r="H83" s="35"/>
      <c r="I83" s="35"/>
      <c r="J83" s="35"/>
      <c r="K83" s="35"/>
      <c r="L83" s="35"/>
      <c r="M83" s="35"/>
      <c r="N83" s="6"/>
      <c r="O83" s="35"/>
      <c r="P83" s="35"/>
      <c r="Q83" s="35"/>
      <c r="R83" s="6"/>
      <c r="S83" s="35">
        <v>72</v>
      </c>
      <c r="U83" s="42">
        <f t="shared" si="6"/>
        <v>72</v>
      </c>
    </row>
    <row r="84" spans="1:21" ht="22.5" x14ac:dyDescent="0.25">
      <c r="A84" s="37" t="s">
        <v>90</v>
      </c>
      <c r="B84" s="32" t="s">
        <v>81</v>
      </c>
      <c r="C84" s="35" t="s">
        <v>121</v>
      </c>
      <c r="D84" s="35">
        <f t="shared" si="20"/>
        <v>72</v>
      </c>
      <c r="E84" s="39">
        <v>72</v>
      </c>
      <c r="F84" s="35"/>
      <c r="G84" s="53">
        <v>72</v>
      </c>
      <c r="H84" s="35"/>
      <c r="I84" s="35"/>
      <c r="J84" s="35"/>
      <c r="K84" s="35"/>
      <c r="L84" s="35"/>
      <c r="M84" s="35"/>
      <c r="N84" s="35"/>
      <c r="O84" s="6"/>
      <c r="P84" s="6"/>
      <c r="Q84" s="35"/>
      <c r="R84" s="6"/>
      <c r="S84" s="35">
        <v>72</v>
      </c>
      <c r="U84" s="42">
        <f t="shared" si="6"/>
        <v>72</v>
      </c>
    </row>
    <row r="85" spans="1:21" ht="21" x14ac:dyDescent="0.25">
      <c r="A85" s="28" t="s">
        <v>91</v>
      </c>
      <c r="B85" s="51" t="s">
        <v>176</v>
      </c>
      <c r="C85" s="30"/>
      <c r="D85" s="3">
        <f>SUM(D86:D88)</f>
        <v>336</v>
      </c>
      <c r="E85" s="3">
        <f t="shared" ref="E85:S85" si="21">SUM(E86:E88)</f>
        <v>178</v>
      </c>
      <c r="F85" s="3">
        <f t="shared" si="21"/>
        <v>76</v>
      </c>
      <c r="G85" s="3">
        <f t="shared" si="21"/>
        <v>260</v>
      </c>
      <c r="H85" s="3">
        <f t="shared" si="21"/>
        <v>70</v>
      </c>
      <c r="I85" s="3">
        <f t="shared" si="21"/>
        <v>0</v>
      </c>
      <c r="J85" s="3">
        <f t="shared" si="21"/>
        <v>0</v>
      </c>
      <c r="K85" s="3">
        <f t="shared" si="21"/>
        <v>6</v>
      </c>
      <c r="L85" s="3">
        <f t="shared" si="21"/>
        <v>0</v>
      </c>
      <c r="M85" s="3">
        <f t="shared" si="21"/>
        <v>0</v>
      </c>
      <c r="N85" s="3">
        <f t="shared" si="21"/>
        <v>0</v>
      </c>
      <c r="O85" s="3">
        <f t="shared" si="21"/>
        <v>0</v>
      </c>
      <c r="P85" s="3">
        <f t="shared" si="21"/>
        <v>0</v>
      </c>
      <c r="Q85" s="3">
        <f t="shared" si="21"/>
        <v>96</v>
      </c>
      <c r="R85" s="3">
        <f t="shared" si="21"/>
        <v>92</v>
      </c>
      <c r="S85" s="3">
        <f t="shared" si="21"/>
        <v>72</v>
      </c>
      <c r="U85" s="42">
        <f t="shared" si="6"/>
        <v>336</v>
      </c>
    </row>
    <row r="86" spans="1:21" ht="33.75" x14ac:dyDescent="0.25">
      <c r="A86" s="25" t="s">
        <v>92</v>
      </c>
      <c r="B86" s="49" t="s">
        <v>177</v>
      </c>
      <c r="C86" s="36" t="s">
        <v>187</v>
      </c>
      <c r="D86" s="35">
        <f>F86+G86</f>
        <v>228</v>
      </c>
      <c r="E86" s="35">
        <v>70</v>
      </c>
      <c r="F86" s="35">
        <f>G86/2</f>
        <v>76</v>
      </c>
      <c r="G86" s="53">
        <v>152</v>
      </c>
      <c r="H86" s="35">
        <v>70</v>
      </c>
      <c r="I86" s="35"/>
      <c r="J86" s="35"/>
      <c r="K86" s="35">
        <v>6</v>
      </c>
      <c r="L86" s="35"/>
      <c r="M86" s="35"/>
      <c r="N86" s="79"/>
      <c r="O86" s="6"/>
      <c r="P86" s="6"/>
      <c r="Q86" s="79">
        <v>96</v>
      </c>
      <c r="R86" s="79">
        <v>56</v>
      </c>
      <c r="S86" s="79"/>
      <c r="U86" s="42">
        <f t="shared" si="6"/>
        <v>228</v>
      </c>
    </row>
    <row r="87" spans="1:21" x14ac:dyDescent="0.25">
      <c r="A87" s="37" t="s">
        <v>93</v>
      </c>
      <c r="B87" s="33" t="s">
        <v>79</v>
      </c>
      <c r="C87" s="36" t="s">
        <v>188</v>
      </c>
      <c r="D87" s="35">
        <f t="shared" ref="D87:D88" si="22">F87+G87</f>
        <v>36</v>
      </c>
      <c r="E87" s="39">
        <v>36</v>
      </c>
      <c r="F87" s="35"/>
      <c r="G87" s="53">
        <v>36</v>
      </c>
      <c r="H87" s="35"/>
      <c r="I87" s="35"/>
      <c r="J87" s="35"/>
      <c r="K87" s="35"/>
      <c r="L87" s="35"/>
      <c r="M87" s="35"/>
      <c r="N87" s="79"/>
      <c r="O87" s="6"/>
      <c r="P87" s="6"/>
      <c r="Q87" s="79"/>
      <c r="R87" s="79">
        <v>36</v>
      </c>
      <c r="S87" s="79"/>
      <c r="U87" s="42">
        <f t="shared" si="6"/>
        <v>36</v>
      </c>
    </row>
    <row r="88" spans="1:21" ht="22.5" x14ac:dyDescent="0.25">
      <c r="A88" s="37" t="s">
        <v>94</v>
      </c>
      <c r="B88" s="37" t="s">
        <v>81</v>
      </c>
      <c r="C88" s="36" t="s">
        <v>119</v>
      </c>
      <c r="D88" s="35">
        <f t="shared" si="22"/>
        <v>72</v>
      </c>
      <c r="E88" s="39">
        <v>72</v>
      </c>
      <c r="F88" s="35"/>
      <c r="G88" s="53">
        <v>72</v>
      </c>
      <c r="H88" s="35"/>
      <c r="I88" s="35"/>
      <c r="J88" s="35"/>
      <c r="K88" s="35"/>
      <c r="L88" s="35"/>
      <c r="M88" s="35"/>
      <c r="N88" s="79"/>
      <c r="O88" s="6"/>
      <c r="P88" s="6"/>
      <c r="Q88" s="79"/>
      <c r="R88" s="79"/>
      <c r="S88" s="79">
        <v>72</v>
      </c>
      <c r="U88" s="42">
        <f t="shared" si="6"/>
        <v>72</v>
      </c>
    </row>
    <row r="89" spans="1:21" ht="31.5" x14ac:dyDescent="0.25">
      <c r="A89" s="52" t="s">
        <v>172</v>
      </c>
      <c r="B89" s="26" t="s">
        <v>178</v>
      </c>
      <c r="C89" s="3"/>
      <c r="D89" s="38">
        <f>SUM(D90:D95)</f>
        <v>600</v>
      </c>
      <c r="E89" s="38">
        <f t="shared" ref="E89:S89" si="23">SUM(E90:E95)</f>
        <v>324</v>
      </c>
      <c r="F89" s="38">
        <f t="shared" si="23"/>
        <v>104</v>
      </c>
      <c r="G89" s="38">
        <f t="shared" si="23"/>
        <v>496</v>
      </c>
      <c r="H89" s="38">
        <f t="shared" si="23"/>
        <v>0</v>
      </c>
      <c r="I89" s="38">
        <f t="shared" si="23"/>
        <v>0</v>
      </c>
      <c r="J89" s="38">
        <f t="shared" si="23"/>
        <v>0</v>
      </c>
      <c r="K89" s="38">
        <f t="shared" si="23"/>
        <v>0</v>
      </c>
      <c r="L89" s="38">
        <f t="shared" si="23"/>
        <v>0</v>
      </c>
      <c r="M89" s="38">
        <f t="shared" si="23"/>
        <v>0</v>
      </c>
      <c r="N89" s="38">
        <f t="shared" si="23"/>
        <v>178</v>
      </c>
      <c r="O89" s="38">
        <f t="shared" si="23"/>
        <v>318</v>
      </c>
      <c r="P89" s="38">
        <f t="shared" si="23"/>
        <v>36</v>
      </c>
      <c r="Q89" s="38">
        <f t="shared" si="23"/>
        <v>0</v>
      </c>
      <c r="R89" s="38">
        <f t="shared" si="23"/>
        <v>0</v>
      </c>
      <c r="S89" s="38">
        <f t="shared" si="23"/>
        <v>0</v>
      </c>
      <c r="U89" s="42">
        <f t="shared" si="6"/>
        <v>600</v>
      </c>
    </row>
    <row r="90" spans="1:21" x14ac:dyDescent="0.25">
      <c r="A90" s="25" t="s">
        <v>173</v>
      </c>
      <c r="B90" s="49" t="s">
        <v>181</v>
      </c>
      <c r="C90" s="36" t="s">
        <v>308</v>
      </c>
      <c r="D90" s="35">
        <f>F90+G90</f>
        <v>111</v>
      </c>
      <c r="E90" s="35"/>
      <c r="F90" s="35">
        <f>G90/2</f>
        <v>37</v>
      </c>
      <c r="G90" s="53">
        <v>74</v>
      </c>
      <c r="H90" s="35"/>
      <c r="I90" s="35"/>
      <c r="J90" s="35"/>
      <c r="K90" s="35"/>
      <c r="L90" s="35"/>
      <c r="M90" s="35"/>
      <c r="N90" s="79">
        <v>74</v>
      </c>
      <c r="O90" s="79"/>
      <c r="P90" s="6"/>
      <c r="Q90" s="6"/>
      <c r="R90" s="79"/>
      <c r="S90" s="79"/>
      <c r="U90" s="42">
        <f t="shared" si="6"/>
        <v>111</v>
      </c>
    </row>
    <row r="91" spans="1:21" ht="22.5" x14ac:dyDescent="0.25">
      <c r="A91" s="25" t="s">
        <v>179</v>
      </c>
      <c r="B91" s="49" t="s">
        <v>182</v>
      </c>
      <c r="C91" s="36" t="s">
        <v>124</v>
      </c>
      <c r="D91" s="35">
        <f t="shared" ref="D91:D98" si="24">F91+G91</f>
        <v>129</v>
      </c>
      <c r="E91" s="35"/>
      <c r="F91" s="35">
        <f t="shared" ref="F91:F92" si="25">G91/2</f>
        <v>43</v>
      </c>
      <c r="G91" s="53">
        <f>N91+O91</f>
        <v>86</v>
      </c>
      <c r="H91" s="35"/>
      <c r="I91" s="35"/>
      <c r="J91" s="35"/>
      <c r="K91" s="35"/>
      <c r="L91" s="35"/>
      <c r="M91" s="35"/>
      <c r="N91" s="79">
        <v>32</v>
      </c>
      <c r="O91" s="79">
        <v>54</v>
      </c>
      <c r="P91" s="6"/>
      <c r="Q91" s="6"/>
      <c r="R91" s="79"/>
      <c r="S91" s="79"/>
      <c r="U91" s="42">
        <f t="shared" si="6"/>
        <v>129</v>
      </c>
    </row>
    <row r="92" spans="1:21" ht="22.5" x14ac:dyDescent="0.25">
      <c r="A92" s="25" t="s">
        <v>180</v>
      </c>
      <c r="B92" s="49" t="s">
        <v>183</v>
      </c>
      <c r="C92" s="36" t="s">
        <v>124</v>
      </c>
      <c r="D92" s="35">
        <f t="shared" si="24"/>
        <v>72</v>
      </c>
      <c r="E92" s="35"/>
      <c r="F92" s="35">
        <f t="shared" si="25"/>
        <v>24</v>
      </c>
      <c r="G92" s="53">
        <f>SUM(N92:O92)</f>
        <v>48</v>
      </c>
      <c r="H92" s="35"/>
      <c r="I92" s="35"/>
      <c r="J92" s="35"/>
      <c r="K92" s="35"/>
      <c r="L92" s="35"/>
      <c r="M92" s="35"/>
      <c r="N92" s="79"/>
      <c r="O92" s="79">
        <v>48</v>
      </c>
      <c r="P92" s="6"/>
      <c r="Q92" s="6"/>
      <c r="R92" s="79"/>
      <c r="S92" s="79"/>
      <c r="U92" s="42">
        <f t="shared" si="6"/>
        <v>72</v>
      </c>
    </row>
    <row r="93" spans="1:21" x14ac:dyDescent="0.25">
      <c r="A93" s="37" t="s">
        <v>174</v>
      </c>
      <c r="B93" s="33" t="s">
        <v>79</v>
      </c>
      <c r="C93" s="35" t="s">
        <v>125</v>
      </c>
      <c r="D93" s="35">
        <f t="shared" si="24"/>
        <v>216</v>
      </c>
      <c r="E93" s="39">
        <v>216</v>
      </c>
      <c r="F93" s="35"/>
      <c r="G93" s="53">
        <f>N93+O93+P93</f>
        <v>216</v>
      </c>
      <c r="H93" s="35"/>
      <c r="I93" s="35"/>
      <c r="J93" s="35"/>
      <c r="K93" s="35"/>
      <c r="L93" s="35"/>
      <c r="N93" s="79">
        <v>72</v>
      </c>
      <c r="O93" s="79">
        <f>108+36</f>
        <v>144</v>
      </c>
      <c r="P93" s="79"/>
      <c r="Q93" s="6"/>
      <c r="R93" s="79"/>
      <c r="S93" s="79"/>
      <c r="U93" s="42">
        <f t="shared" si="6"/>
        <v>216</v>
      </c>
    </row>
    <row r="94" spans="1:21" ht="22.5" x14ac:dyDescent="0.25">
      <c r="A94" s="37" t="s">
        <v>175</v>
      </c>
      <c r="B94" s="37" t="s">
        <v>81</v>
      </c>
      <c r="C94" s="35" t="s">
        <v>124</v>
      </c>
      <c r="D94" s="35">
        <f t="shared" si="24"/>
        <v>72</v>
      </c>
      <c r="E94" s="39">
        <v>108</v>
      </c>
      <c r="F94" s="35"/>
      <c r="G94" s="53">
        <f>M94+N94+O94</f>
        <v>72</v>
      </c>
      <c r="H94" s="35"/>
      <c r="I94" s="35"/>
      <c r="J94" s="35"/>
      <c r="K94" s="35"/>
      <c r="L94" s="35"/>
      <c r="M94" s="35"/>
      <c r="N94" s="79"/>
      <c r="O94" s="79">
        <v>72</v>
      </c>
      <c r="P94" s="6">
        <v>36</v>
      </c>
      <c r="Q94" s="6"/>
      <c r="R94" s="79"/>
      <c r="S94" s="79"/>
      <c r="U94" s="42">
        <f t="shared" si="6"/>
        <v>72</v>
      </c>
    </row>
    <row r="95" spans="1:21" x14ac:dyDescent="0.25">
      <c r="A95" s="37"/>
      <c r="B95" s="37" t="s">
        <v>129</v>
      </c>
      <c r="C95" s="35" t="s">
        <v>189</v>
      </c>
      <c r="D95" s="35">
        <f t="shared" si="24"/>
        <v>0</v>
      </c>
      <c r="E95" s="35"/>
      <c r="F95" s="35"/>
      <c r="G95" s="53"/>
      <c r="H95" s="35"/>
      <c r="I95" s="35"/>
      <c r="J95" s="35"/>
      <c r="K95" s="35"/>
      <c r="L95" s="35"/>
      <c r="M95" s="35"/>
      <c r="N95" s="79"/>
      <c r="O95" s="79"/>
      <c r="P95" s="6"/>
      <c r="Q95" s="6"/>
      <c r="R95" s="79"/>
      <c r="S95" s="79"/>
      <c r="U95" s="42">
        <f t="shared" si="6"/>
        <v>0</v>
      </c>
    </row>
    <row r="96" spans="1:21" x14ac:dyDescent="0.25">
      <c r="A96" s="19"/>
      <c r="B96" s="19" t="s">
        <v>109</v>
      </c>
      <c r="C96" s="20"/>
      <c r="D96" s="20">
        <v>180</v>
      </c>
      <c r="E96" s="20"/>
      <c r="F96" s="20"/>
      <c r="G96" s="57">
        <v>252</v>
      </c>
      <c r="H96" s="20"/>
      <c r="I96" s="20"/>
      <c r="J96" s="20"/>
      <c r="K96" s="20"/>
      <c r="L96" s="20"/>
      <c r="M96" s="20"/>
      <c r="N96" s="20">
        <v>30</v>
      </c>
      <c r="O96" s="20">
        <v>30</v>
      </c>
      <c r="P96" s="20">
        <v>30</v>
      </c>
      <c r="Q96" s="20">
        <v>30</v>
      </c>
      <c r="R96" s="20">
        <v>30</v>
      </c>
      <c r="S96" s="20">
        <v>30</v>
      </c>
      <c r="U96" s="42">
        <f t="shared" si="6"/>
        <v>252</v>
      </c>
    </row>
    <row r="97" spans="1:23" ht="22.5" x14ac:dyDescent="0.25">
      <c r="A97" s="19" t="s">
        <v>95</v>
      </c>
      <c r="B97" s="19" t="s">
        <v>96</v>
      </c>
      <c r="C97" s="55" t="s">
        <v>119</v>
      </c>
      <c r="D97" s="20">
        <f t="shared" si="24"/>
        <v>144</v>
      </c>
      <c r="E97" s="20">
        <v>144</v>
      </c>
      <c r="F97" s="20"/>
      <c r="G97" s="56">
        <v>144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>
        <v>144</v>
      </c>
      <c r="U97" s="42">
        <f t="shared" si="6"/>
        <v>144</v>
      </c>
    </row>
    <row r="98" spans="1:23" x14ac:dyDescent="0.25">
      <c r="A98" s="19" t="s">
        <v>97</v>
      </c>
      <c r="B98" s="19" t="s">
        <v>98</v>
      </c>
      <c r="C98" s="20"/>
      <c r="D98" s="20">
        <f t="shared" si="24"/>
        <v>216</v>
      </c>
      <c r="E98" s="20"/>
      <c r="F98" s="20"/>
      <c r="G98" s="56">
        <v>216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>
        <v>216</v>
      </c>
    </row>
    <row r="99" spans="1:23" x14ac:dyDescent="0.25">
      <c r="A99" s="80" t="s">
        <v>99</v>
      </c>
      <c r="B99" s="80"/>
      <c r="C99" s="14"/>
      <c r="D99" s="14">
        <f>D24+D42+D48+D54+D69+D75+D81+D85+D89+D96+D97+D98</f>
        <v>7416</v>
      </c>
      <c r="E99" s="14">
        <f t="shared" ref="E99" si="26">E24+E42+E48+E54+E69+E75+E81+E85+E89+E96+E97+E98</f>
        <v>3123</v>
      </c>
      <c r="F99" s="14">
        <f>F42+F48+F54+F69+F75+F81+F85+F89+F96+F97+F98</f>
        <v>1512</v>
      </c>
      <c r="G99" s="54">
        <f>G24+G42+G48+G54+G69+G75+G81+G85+G89+G96+G97+G98</f>
        <v>5904</v>
      </c>
      <c r="H99" s="14">
        <f t="shared" ref="H99:S99" si="27">H24+H42+H48+H54+H69+H75+H81+H85+H89+H96+H97+H98</f>
        <v>2192</v>
      </c>
      <c r="I99" s="14">
        <f t="shared" si="27"/>
        <v>40</v>
      </c>
      <c r="J99" s="14">
        <f t="shared" si="27"/>
        <v>42</v>
      </c>
      <c r="K99" s="14">
        <f t="shared" si="27"/>
        <v>84</v>
      </c>
      <c r="L99" s="14">
        <f t="shared" si="27"/>
        <v>612</v>
      </c>
      <c r="M99" s="14">
        <f t="shared" si="27"/>
        <v>864</v>
      </c>
      <c r="N99" s="14">
        <f t="shared" si="27"/>
        <v>612</v>
      </c>
      <c r="O99" s="14">
        <f t="shared" si="27"/>
        <v>900</v>
      </c>
      <c r="P99" s="14">
        <f t="shared" si="27"/>
        <v>612</v>
      </c>
      <c r="Q99" s="14">
        <f t="shared" si="27"/>
        <v>900</v>
      </c>
      <c r="R99" s="14">
        <f t="shared" si="27"/>
        <v>612</v>
      </c>
      <c r="S99" s="14">
        <f t="shared" si="27"/>
        <v>828</v>
      </c>
      <c r="U99" s="12">
        <f>SUM(L99:S99)</f>
        <v>5940</v>
      </c>
      <c r="W99">
        <f>SUM(L99:S99)</f>
        <v>5940</v>
      </c>
    </row>
    <row r="100" spans="1:23" ht="23.25" customHeight="1" x14ac:dyDescent="0.25">
      <c r="A100" s="81" t="s">
        <v>100</v>
      </c>
      <c r="B100" s="81"/>
      <c r="C100" s="81"/>
      <c r="D100" s="81"/>
      <c r="E100" s="81"/>
      <c r="F100" s="81"/>
      <c r="G100" s="82" t="s">
        <v>99</v>
      </c>
      <c r="H100" s="81" t="s">
        <v>101</v>
      </c>
      <c r="I100" s="81"/>
      <c r="J100" s="37"/>
      <c r="K100" s="37"/>
      <c r="L100" s="35">
        <v>606</v>
      </c>
      <c r="M100" s="35">
        <f>1404-606</f>
        <v>798</v>
      </c>
      <c r="N100" s="35">
        <f>N99-N101</f>
        <v>540</v>
      </c>
      <c r="O100" s="35">
        <f>O99-O101-O102</f>
        <v>684</v>
      </c>
      <c r="P100" s="35">
        <f>P99-P101</f>
        <v>540</v>
      </c>
      <c r="Q100" s="35">
        <f>Q99-Q101</f>
        <v>792</v>
      </c>
      <c r="R100" s="35">
        <f>R99-R101-R102</f>
        <v>432</v>
      </c>
      <c r="S100" s="35">
        <f>S99-S101-S102-S103-216</f>
        <v>252</v>
      </c>
    </row>
    <row r="101" spans="1:23" ht="18" customHeight="1" x14ac:dyDescent="0.25">
      <c r="A101" s="81" t="s">
        <v>131</v>
      </c>
      <c r="B101" s="81"/>
      <c r="C101" s="81"/>
      <c r="D101" s="81"/>
      <c r="E101" s="81"/>
      <c r="F101" s="81"/>
      <c r="G101" s="82"/>
      <c r="H101" s="81" t="s">
        <v>102</v>
      </c>
      <c r="I101" s="81"/>
      <c r="J101" s="37"/>
      <c r="K101" s="37"/>
      <c r="L101" s="35">
        <v>0</v>
      </c>
      <c r="M101" s="35">
        <v>0</v>
      </c>
      <c r="N101" s="35">
        <f>N93</f>
        <v>72</v>
      </c>
      <c r="O101" s="35">
        <f>O93</f>
        <v>144</v>
      </c>
      <c r="P101" s="35">
        <f>P93+72</f>
        <v>72</v>
      </c>
      <c r="Q101" s="35">
        <f>Q72+Q73</f>
        <v>108</v>
      </c>
      <c r="R101" s="35">
        <f>R78+R87</f>
        <v>108</v>
      </c>
      <c r="S101" s="35">
        <f>S83</f>
        <v>72</v>
      </c>
    </row>
    <row r="102" spans="1:23" ht="21.6" customHeight="1" x14ac:dyDescent="0.25">
      <c r="A102" s="81" t="s">
        <v>103</v>
      </c>
      <c r="B102" s="81"/>
      <c r="C102" s="81"/>
      <c r="D102" s="81"/>
      <c r="E102" s="81"/>
      <c r="F102" s="81"/>
      <c r="G102" s="82"/>
      <c r="H102" s="81" t="s">
        <v>104</v>
      </c>
      <c r="I102" s="81"/>
      <c r="J102" s="37"/>
      <c r="K102" s="37"/>
      <c r="L102" s="35">
        <v>0</v>
      </c>
      <c r="M102" s="35">
        <v>0</v>
      </c>
      <c r="N102" s="35">
        <v>0</v>
      </c>
      <c r="O102" s="35">
        <f>O94</f>
        <v>72</v>
      </c>
      <c r="P102" s="35"/>
      <c r="Q102" s="35"/>
      <c r="R102" s="35">
        <f>R79</f>
        <v>72</v>
      </c>
      <c r="S102" s="35">
        <f>S84+S88</f>
        <v>144</v>
      </c>
    </row>
    <row r="103" spans="1:23" ht="27" customHeight="1" x14ac:dyDescent="0.25">
      <c r="A103" s="81" t="s">
        <v>184</v>
      </c>
      <c r="B103" s="81"/>
      <c r="C103" s="81"/>
      <c r="D103" s="81"/>
      <c r="E103" s="81"/>
      <c r="F103" s="81"/>
      <c r="G103" s="82"/>
      <c r="H103" s="81" t="s">
        <v>105</v>
      </c>
      <c r="I103" s="81"/>
      <c r="J103" s="37"/>
      <c r="K103" s="37"/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144</v>
      </c>
    </row>
    <row r="104" spans="1:23" ht="42" customHeight="1" x14ac:dyDescent="0.25">
      <c r="A104" s="81"/>
      <c r="B104" s="81"/>
      <c r="C104" s="81"/>
      <c r="D104" s="81"/>
      <c r="E104" s="81"/>
      <c r="F104" s="81"/>
      <c r="G104" s="82"/>
      <c r="H104" s="81" t="s">
        <v>106</v>
      </c>
      <c r="I104" s="81"/>
      <c r="J104" s="37"/>
      <c r="K104" s="37"/>
      <c r="L104" s="79">
        <v>1</v>
      </c>
      <c r="M104" s="79">
        <v>5</v>
      </c>
      <c r="N104" s="79">
        <v>1</v>
      </c>
      <c r="O104" s="79">
        <v>3</v>
      </c>
      <c r="P104" s="79">
        <v>3</v>
      </c>
      <c r="Q104" s="79">
        <v>3</v>
      </c>
      <c r="R104" s="79">
        <v>4</v>
      </c>
      <c r="S104" s="79">
        <v>2</v>
      </c>
    </row>
    <row r="105" spans="1:23" ht="22.15" customHeight="1" x14ac:dyDescent="0.25">
      <c r="A105" s="81"/>
      <c r="B105" s="81"/>
      <c r="C105" s="81"/>
      <c r="D105" s="81"/>
      <c r="E105" s="81"/>
      <c r="F105" s="81"/>
      <c r="G105" s="82"/>
      <c r="H105" s="81" t="s">
        <v>107</v>
      </c>
      <c r="I105" s="81"/>
      <c r="J105" s="37"/>
      <c r="K105" s="37"/>
      <c r="L105" s="79">
        <v>1</v>
      </c>
      <c r="M105" s="79">
        <v>6</v>
      </c>
      <c r="N105" s="79">
        <v>1</v>
      </c>
      <c r="O105" s="79">
        <v>8</v>
      </c>
      <c r="P105" s="79">
        <v>3</v>
      </c>
      <c r="Q105" s="79">
        <v>4</v>
      </c>
      <c r="R105" s="79">
        <v>2</v>
      </c>
      <c r="S105" s="79">
        <v>8</v>
      </c>
    </row>
    <row r="106" spans="1:23" x14ac:dyDescent="0.25">
      <c r="A106" s="4"/>
      <c r="B106" s="4"/>
      <c r="C106" s="4"/>
      <c r="D106" s="4"/>
      <c r="E106" s="4"/>
      <c r="F106" s="4"/>
      <c r="G106" s="82"/>
      <c r="H106" s="81" t="s">
        <v>108</v>
      </c>
      <c r="I106" s="81"/>
      <c r="J106" s="37"/>
      <c r="K106" s="37"/>
      <c r="L106" s="79">
        <v>1</v>
      </c>
      <c r="M106" s="79">
        <v>0</v>
      </c>
      <c r="N106" s="79">
        <v>1</v>
      </c>
      <c r="O106" s="79">
        <v>3</v>
      </c>
      <c r="P106" s="79">
        <v>2</v>
      </c>
      <c r="Q106" s="79">
        <v>3</v>
      </c>
      <c r="R106" s="79">
        <v>3</v>
      </c>
      <c r="S106" s="79">
        <v>0</v>
      </c>
    </row>
    <row r="108" spans="1:23" x14ac:dyDescent="0.25">
      <c r="L108" s="9"/>
      <c r="M108" s="9"/>
      <c r="N108" s="9"/>
      <c r="O108" s="9"/>
      <c r="P108" s="9"/>
      <c r="Q108" s="9"/>
      <c r="R108" s="9"/>
      <c r="S108" s="9"/>
    </row>
    <row r="110" spans="1:23" x14ac:dyDescent="0.25">
      <c r="L110" s="8"/>
      <c r="M110" s="8"/>
      <c r="N110" s="8"/>
      <c r="O110" s="8"/>
      <c r="P110" s="8"/>
      <c r="Q110" s="8"/>
      <c r="R110" s="8"/>
      <c r="S110" s="8"/>
    </row>
    <row r="119" spans="7:7" x14ac:dyDescent="0.25">
      <c r="G119" s="8"/>
    </row>
  </sheetData>
  <mergeCells count="49">
    <mergeCell ref="A13:S13"/>
    <mergeCell ref="N1:P1"/>
    <mergeCell ref="N2:P2"/>
    <mergeCell ref="N3:P3"/>
    <mergeCell ref="N4:P4"/>
    <mergeCell ref="N5:P5"/>
    <mergeCell ref="A6:S6"/>
    <mergeCell ref="A7:S7"/>
    <mergeCell ref="A8:S8"/>
    <mergeCell ref="A10:S10"/>
    <mergeCell ref="A11:N11"/>
    <mergeCell ref="A12:S12"/>
    <mergeCell ref="A15:F15"/>
    <mergeCell ref="A16:S16"/>
    <mergeCell ref="A18:A22"/>
    <mergeCell ref="B18:B22"/>
    <mergeCell ref="C18:C22"/>
    <mergeCell ref="D18:I18"/>
    <mergeCell ref="J18:K18"/>
    <mergeCell ref="L18:S18"/>
    <mergeCell ref="D19:D22"/>
    <mergeCell ref="E19:E22"/>
    <mergeCell ref="F19:F22"/>
    <mergeCell ref="G19:I19"/>
    <mergeCell ref="J19:J22"/>
    <mergeCell ref="K19:K22"/>
    <mergeCell ref="L19:M19"/>
    <mergeCell ref="P19:Q19"/>
    <mergeCell ref="R19:S19"/>
    <mergeCell ref="G20:G22"/>
    <mergeCell ref="H20:I20"/>
    <mergeCell ref="H21:H22"/>
    <mergeCell ref="I21:I22"/>
    <mergeCell ref="N19:O19"/>
    <mergeCell ref="A99:B99"/>
    <mergeCell ref="A100:F100"/>
    <mergeCell ref="G100:G106"/>
    <mergeCell ref="H100:I100"/>
    <mergeCell ref="A101:F101"/>
    <mergeCell ref="H101:I101"/>
    <mergeCell ref="A102:F102"/>
    <mergeCell ref="H102:I102"/>
    <mergeCell ref="A103:F103"/>
    <mergeCell ref="H103:I103"/>
    <mergeCell ref="A104:F104"/>
    <mergeCell ref="H104:I104"/>
    <mergeCell ref="A105:F105"/>
    <mergeCell ref="H105:I105"/>
    <mergeCell ref="H106:I106"/>
  </mergeCells>
  <phoneticPr fontId="30" type="noConversion"/>
  <hyperlinks>
    <hyperlink ref="C18" r:id="rId1" location="Лист1!_ftn1" display="../ОПОП_УП/Учебные планы ВСЕ_XL/УП Садовники 2017, 2018, 2019, 2020, 2021.xls - Лист1!_ftn1" xr:uid="{3616222D-39FA-4E54-8A6E-64654ABC0237}"/>
  </hyperlinks>
  <pageMargins left="0.39370078740157483" right="0.39370078740157483" top="0.39370078740157483" bottom="0.39370078740157483" header="0.31496062992125984" footer="0.31496062992125984"/>
  <pageSetup scale="7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BDA2-3D51-44AE-A5AE-6CE8EC0EA88E}">
  <dimension ref="A1:BP47"/>
  <sheetViews>
    <sheetView tabSelected="1" workbookViewId="0">
      <selection activeCell="BP17" sqref="BP17"/>
    </sheetView>
  </sheetViews>
  <sheetFormatPr defaultRowHeight="15" x14ac:dyDescent="0.25"/>
  <cols>
    <col min="1" max="53" width="3.85546875" customWidth="1"/>
    <col min="55" max="55" width="3.140625" customWidth="1"/>
    <col min="56" max="56" width="4.85546875" customWidth="1"/>
    <col min="57" max="57" width="3.28515625" customWidth="1"/>
    <col min="58" max="58" width="4.28515625" customWidth="1"/>
    <col min="59" max="59" width="3.28515625" customWidth="1"/>
    <col min="60" max="60" width="3.7109375" customWidth="1"/>
    <col min="61" max="61" width="4.42578125" customWidth="1"/>
    <col min="62" max="62" width="3.28515625" customWidth="1"/>
    <col min="63" max="63" width="2.42578125" customWidth="1"/>
    <col min="64" max="64" width="2.140625" customWidth="1"/>
    <col min="65" max="65" width="9.140625" hidden="1" customWidth="1"/>
    <col min="66" max="66" width="2.140625" customWidth="1"/>
    <col min="67" max="67" width="2" customWidth="1"/>
    <col min="68" max="68" width="2.85546875" customWidth="1"/>
  </cols>
  <sheetData>
    <row r="1" spans="1:53" ht="18" x14ac:dyDescent="0.25">
      <c r="A1" s="67" t="s">
        <v>257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53" ht="18.75" x14ac:dyDescent="0.3">
      <c r="A2" s="107" t="s">
        <v>190</v>
      </c>
      <c r="B2" s="107"/>
      <c r="C2" s="107"/>
      <c r="D2" s="107"/>
      <c r="E2" s="107"/>
      <c r="F2" s="107"/>
      <c r="G2" s="107"/>
      <c r="H2" s="107"/>
      <c r="I2" s="107"/>
      <c r="J2" s="107"/>
      <c r="K2" s="59"/>
      <c r="L2" s="59"/>
      <c r="M2" s="59"/>
      <c r="N2" s="59"/>
      <c r="O2" s="59"/>
      <c r="P2" s="59"/>
      <c r="Q2" s="59"/>
    </row>
    <row r="3" spans="1:53" ht="15" customHeight="1" x14ac:dyDescent="0.25">
      <c r="A3" s="108" t="s">
        <v>191</v>
      </c>
      <c r="B3" s="110" t="s">
        <v>192</v>
      </c>
      <c r="C3" s="110"/>
      <c r="D3" s="110"/>
      <c r="E3" s="110"/>
      <c r="F3" s="111" t="s">
        <v>193</v>
      </c>
      <c r="G3" s="110" t="s">
        <v>194</v>
      </c>
      <c r="H3" s="110"/>
      <c r="I3" s="110"/>
      <c r="J3" s="111" t="s">
        <v>195</v>
      </c>
      <c r="K3" s="110" t="s">
        <v>196</v>
      </c>
      <c r="L3" s="110"/>
      <c r="M3" s="110"/>
      <c r="N3" s="61"/>
      <c r="O3" s="112" t="s">
        <v>197</v>
      </c>
      <c r="P3" s="113"/>
      <c r="Q3" s="113"/>
      <c r="R3" s="114"/>
      <c r="S3" s="115" t="s">
        <v>198</v>
      </c>
      <c r="T3" s="112" t="s">
        <v>199</v>
      </c>
      <c r="U3" s="113"/>
      <c r="V3" s="114"/>
      <c r="W3" s="115" t="s">
        <v>200</v>
      </c>
      <c r="X3" s="112" t="s">
        <v>201</v>
      </c>
      <c r="Y3" s="113"/>
      <c r="Z3" s="114"/>
      <c r="AA3" s="115" t="s">
        <v>202</v>
      </c>
      <c r="AB3" s="112" t="s">
        <v>203</v>
      </c>
      <c r="AC3" s="113"/>
      <c r="AD3" s="113"/>
      <c r="AE3" s="114"/>
      <c r="AF3" s="115" t="s">
        <v>204</v>
      </c>
      <c r="AG3" s="112" t="s">
        <v>205</v>
      </c>
      <c r="AH3" s="113"/>
      <c r="AI3" s="114"/>
      <c r="AJ3" s="115" t="s">
        <v>206</v>
      </c>
      <c r="AK3" s="112" t="s">
        <v>207</v>
      </c>
      <c r="AL3" s="113"/>
      <c r="AM3" s="113"/>
      <c r="AN3" s="114"/>
      <c r="AO3" s="114" t="s">
        <v>208</v>
      </c>
      <c r="AP3" s="110"/>
      <c r="AQ3" s="110"/>
      <c r="AR3" s="110"/>
      <c r="AS3" s="115" t="s">
        <v>209</v>
      </c>
      <c r="AT3" s="110" t="s">
        <v>210</v>
      </c>
      <c r="AU3" s="110"/>
      <c r="AV3" s="110"/>
      <c r="AW3" s="115" t="s">
        <v>211</v>
      </c>
      <c r="AX3" s="110" t="s">
        <v>212</v>
      </c>
      <c r="AY3" s="110"/>
      <c r="AZ3" s="110"/>
      <c r="BA3" s="110"/>
    </row>
    <row r="4" spans="1:53" ht="88.5" customHeight="1" x14ac:dyDescent="0.25">
      <c r="A4" s="108"/>
      <c r="B4" s="62" t="s">
        <v>213</v>
      </c>
      <c r="C4" s="62" t="s">
        <v>214</v>
      </c>
      <c r="D4" s="62" t="s">
        <v>215</v>
      </c>
      <c r="E4" s="62" t="s">
        <v>216</v>
      </c>
      <c r="F4" s="111"/>
      <c r="G4" s="62" t="s">
        <v>217</v>
      </c>
      <c r="H4" s="62" t="s">
        <v>218</v>
      </c>
      <c r="I4" s="62" t="s">
        <v>219</v>
      </c>
      <c r="J4" s="111"/>
      <c r="K4" s="62" t="s">
        <v>220</v>
      </c>
      <c r="L4" s="62" t="s">
        <v>221</v>
      </c>
      <c r="M4" s="62" t="s">
        <v>222</v>
      </c>
      <c r="N4" s="62" t="s">
        <v>223</v>
      </c>
      <c r="O4" s="62" t="s">
        <v>213</v>
      </c>
      <c r="P4" s="62" t="s">
        <v>214</v>
      </c>
      <c r="Q4" s="62" t="s">
        <v>215</v>
      </c>
      <c r="R4" s="62" t="s">
        <v>216</v>
      </c>
      <c r="S4" s="116"/>
      <c r="T4" s="62" t="s">
        <v>224</v>
      </c>
      <c r="U4" s="62" t="s">
        <v>225</v>
      </c>
      <c r="V4" s="62" t="s">
        <v>226</v>
      </c>
      <c r="W4" s="116"/>
      <c r="X4" s="62" t="s">
        <v>227</v>
      </c>
      <c r="Y4" s="62" t="s">
        <v>228</v>
      </c>
      <c r="Z4" s="62" t="s">
        <v>229</v>
      </c>
      <c r="AA4" s="116"/>
      <c r="AB4" s="62" t="s">
        <v>227</v>
      </c>
      <c r="AC4" s="62" t="s">
        <v>228</v>
      </c>
      <c r="AD4" s="62" t="s">
        <v>229</v>
      </c>
      <c r="AE4" s="62" t="s">
        <v>230</v>
      </c>
      <c r="AF4" s="116"/>
      <c r="AG4" s="62" t="s">
        <v>217</v>
      </c>
      <c r="AH4" s="62" t="s">
        <v>218</v>
      </c>
      <c r="AI4" s="62" t="s">
        <v>219</v>
      </c>
      <c r="AJ4" s="116"/>
      <c r="AK4" s="62" t="s">
        <v>231</v>
      </c>
      <c r="AL4" s="62" t="s">
        <v>232</v>
      </c>
      <c r="AM4" s="62" t="s">
        <v>233</v>
      </c>
      <c r="AN4" s="62" t="s">
        <v>234</v>
      </c>
      <c r="AO4" s="64" t="s">
        <v>213</v>
      </c>
      <c r="AP4" s="62" t="s">
        <v>214</v>
      </c>
      <c r="AQ4" s="62" t="s">
        <v>215</v>
      </c>
      <c r="AR4" s="62" t="s">
        <v>216</v>
      </c>
      <c r="AS4" s="116"/>
      <c r="AT4" s="62" t="s">
        <v>217</v>
      </c>
      <c r="AU4" s="62" t="s">
        <v>218</v>
      </c>
      <c r="AV4" s="62" t="s">
        <v>219</v>
      </c>
      <c r="AW4" s="116"/>
      <c r="AX4" s="62" t="s">
        <v>220</v>
      </c>
      <c r="AY4" s="62" t="s">
        <v>221</v>
      </c>
      <c r="AZ4" s="62" t="s">
        <v>222</v>
      </c>
      <c r="BA4" s="63" t="s">
        <v>235</v>
      </c>
    </row>
    <row r="5" spans="1:53" s="58" customFormat="1" x14ac:dyDescent="0.25">
      <c r="A5" s="109"/>
      <c r="B5" s="73">
        <v>1</v>
      </c>
      <c r="C5" s="73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0">
        <v>9</v>
      </c>
      <c r="K5" s="60">
        <v>10</v>
      </c>
      <c r="L5" s="60">
        <v>11</v>
      </c>
      <c r="M5" s="60">
        <v>12</v>
      </c>
      <c r="N5" s="60">
        <v>13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73">
        <v>20</v>
      </c>
      <c r="V5" s="60">
        <v>21</v>
      </c>
      <c r="W5" s="60">
        <v>22</v>
      </c>
      <c r="X5" s="60">
        <v>23</v>
      </c>
      <c r="Y5" s="60">
        <v>24</v>
      </c>
      <c r="Z5" s="60">
        <v>25</v>
      </c>
      <c r="AA5" s="60">
        <v>26</v>
      </c>
      <c r="AB5" s="60">
        <v>27</v>
      </c>
      <c r="AC5" s="60">
        <v>28</v>
      </c>
      <c r="AD5" s="60">
        <v>29</v>
      </c>
      <c r="AE5" s="60">
        <v>30</v>
      </c>
      <c r="AF5" s="60">
        <v>31</v>
      </c>
      <c r="AG5" s="60">
        <v>32</v>
      </c>
      <c r="AH5" s="60">
        <v>33</v>
      </c>
      <c r="AI5" s="60">
        <v>34</v>
      </c>
      <c r="AJ5" s="60">
        <v>35</v>
      </c>
      <c r="AK5" s="60">
        <v>36</v>
      </c>
      <c r="AL5" s="60">
        <v>37</v>
      </c>
      <c r="AM5" s="60">
        <v>38</v>
      </c>
      <c r="AN5" s="60">
        <v>39</v>
      </c>
      <c r="AO5" s="60">
        <v>40</v>
      </c>
      <c r="AP5" s="60">
        <v>41</v>
      </c>
      <c r="AQ5" s="60">
        <v>42</v>
      </c>
      <c r="AR5" s="60">
        <v>43</v>
      </c>
      <c r="AS5" s="60">
        <v>44</v>
      </c>
      <c r="AT5" s="60">
        <v>45</v>
      </c>
      <c r="AU5" s="60">
        <v>46</v>
      </c>
      <c r="AV5" s="60">
        <v>47</v>
      </c>
      <c r="AW5" s="60">
        <v>48</v>
      </c>
      <c r="AX5" s="60">
        <v>49</v>
      </c>
      <c r="AY5" s="60">
        <v>50</v>
      </c>
      <c r="AZ5" s="60">
        <v>51</v>
      </c>
      <c r="BA5" s="60">
        <v>52</v>
      </c>
    </row>
    <row r="6" spans="1:53" x14ac:dyDescent="0.25">
      <c r="A6" s="117" t="s">
        <v>236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65"/>
      <c r="S6" s="119" t="s">
        <v>237</v>
      </c>
      <c r="T6" s="120" t="s">
        <v>237</v>
      </c>
      <c r="U6" s="118"/>
      <c r="V6" s="121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65"/>
      <c r="AS6" s="119" t="s">
        <v>237</v>
      </c>
      <c r="AT6" s="119" t="s">
        <v>237</v>
      </c>
      <c r="AU6" s="119" t="s">
        <v>237</v>
      </c>
      <c r="AV6" s="119" t="s">
        <v>237</v>
      </c>
      <c r="AW6" s="119" t="s">
        <v>237</v>
      </c>
      <c r="AX6" s="119" t="s">
        <v>237</v>
      </c>
      <c r="AY6" s="119" t="s">
        <v>237</v>
      </c>
      <c r="AZ6" s="119" t="s">
        <v>237</v>
      </c>
      <c r="BA6" s="119" t="s">
        <v>237</v>
      </c>
    </row>
    <row r="7" spans="1:53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66"/>
      <c r="S7" s="119"/>
      <c r="T7" s="120"/>
      <c r="U7" s="118"/>
      <c r="V7" s="121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66"/>
      <c r="AS7" s="119"/>
      <c r="AT7" s="119"/>
      <c r="AU7" s="119"/>
      <c r="AV7" s="119"/>
      <c r="AW7" s="119"/>
      <c r="AX7" s="119"/>
      <c r="AY7" s="119"/>
      <c r="AZ7" s="119"/>
      <c r="BA7" s="119"/>
    </row>
    <row r="8" spans="1:53" x14ac:dyDescent="0.2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66"/>
      <c r="S8" s="119"/>
      <c r="T8" s="120"/>
      <c r="U8" s="118"/>
      <c r="V8" s="121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66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3" x14ac:dyDescent="0.2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65"/>
      <c r="S9" s="119"/>
      <c r="T9" s="120"/>
      <c r="U9" s="118"/>
      <c r="V9" s="121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65"/>
      <c r="AS9" s="119"/>
      <c r="AT9" s="119"/>
      <c r="AU9" s="119"/>
      <c r="AV9" s="119"/>
      <c r="AW9" s="119"/>
      <c r="AX9" s="119"/>
      <c r="AY9" s="119"/>
      <c r="AZ9" s="119"/>
      <c r="BA9" s="119"/>
    </row>
    <row r="10" spans="1:53" x14ac:dyDescent="0.25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66"/>
      <c r="S10" s="119"/>
      <c r="T10" s="120"/>
      <c r="U10" s="118"/>
      <c r="V10" s="121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66" t="s">
        <v>238</v>
      </c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x14ac:dyDescent="0.25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66" t="s">
        <v>238</v>
      </c>
      <c r="S11" s="119"/>
      <c r="T11" s="120"/>
      <c r="U11" s="118"/>
      <c r="V11" s="121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66" t="s">
        <v>238</v>
      </c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x14ac:dyDescent="0.25">
      <c r="A12" s="117" t="s">
        <v>239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65"/>
      <c r="S12" s="119" t="s">
        <v>237</v>
      </c>
      <c r="T12" s="120" t="s">
        <v>237</v>
      </c>
      <c r="U12" s="118"/>
      <c r="V12" s="121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65"/>
      <c r="AR12" s="118" t="s">
        <v>240</v>
      </c>
      <c r="AS12" s="65" t="s">
        <v>240</v>
      </c>
      <c r="AT12" s="119" t="s">
        <v>237</v>
      </c>
      <c r="AU12" s="119" t="s">
        <v>237</v>
      </c>
      <c r="AV12" s="119" t="s">
        <v>237</v>
      </c>
      <c r="AW12" s="119" t="s">
        <v>237</v>
      </c>
      <c r="AX12" s="119" t="s">
        <v>237</v>
      </c>
      <c r="AY12" s="119" t="s">
        <v>237</v>
      </c>
      <c r="AZ12" s="119" t="s">
        <v>237</v>
      </c>
      <c r="BA12" s="119" t="s">
        <v>237</v>
      </c>
    </row>
    <row r="13" spans="1:53" x14ac:dyDescent="0.2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66"/>
      <c r="S13" s="119"/>
      <c r="T13" s="120"/>
      <c r="U13" s="118"/>
      <c r="V13" s="121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66"/>
      <c r="AR13" s="118"/>
      <c r="AS13" s="66" t="s">
        <v>240</v>
      </c>
      <c r="AT13" s="119"/>
      <c r="AU13" s="119"/>
      <c r="AV13" s="119"/>
      <c r="AW13" s="119"/>
      <c r="AX13" s="119"/>
      <c r="AY13" s="119"/>
      <c r="AZ13" s="119"/>
      <c r="BA13" s="119"/>
    </row>
    <row r="14" spans="1:53" x14ac:dyDescent="0.25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66"/>
      <c r="S14" s="119"/>
      <c r="T14" s="120"/>
      <c r="U14" s="118"/>
      <c r="V14" s="121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66"/>
      <c r="AR14" s="118"/>
      <c r="AS14" s="66" t="s">
        <v>240</v>
      </c>
      <c r="AT14" s="119"/>
      <c r="AU14" s="119"/>
      <c r="AV14" s="119"/>
      <c r="AW14" s="119"/>
      <c r="AX14" s="119"/>
      <c r="AY14" s="119"/>
      <c r="AZ14" s="119"/>
      <c r="BA14" s="119"/>
    </row>
    <row r="15" spans="1:53" x14ac:dyDescent="0.25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65" t="s">
        <v>238</v>
      </c>
      <c r="S15" s="119"/>
      <c r="T15" s="120"/>
      <c r="U15" s="118"/>
      <c r="V15" s="121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65" t="s">
        <v>240</v>
      </c>
      <c r="AR15" s="118"/>
      <c r="AS15" s="65" t="s">
        <v>238</v>
      </c>
      <c r="AT15" s="119"/>
      <c r="AU15" s="119"/>
      <c r="AV15" s="119"/>
      <c r="AW15" s="119"/>
      <c r="AX15" s="119"/>
      <c r="AY15" s="119"/>
      <c r="AZ15" s="119"/>
      <c r="BA15" s="119"/>
    </row>
    <row r="16" spans="1:53" x14ac:dyDescent="0.2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66" t="s">
        <v>238</v>
      </c>
      <c r="S16" s="119"/>
      <c r="T16" s="120"/>
      <c r="U16" s="118"/>
      <c r="V16" s="121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66" t="s">
        <v>240</v>
      </c>
      <c r="AR16" s="118"/>
      <c r="AS16" s="66" t="s">
        <v>238</v>
      </c>
      <c r="AT16" s="119"/>
      <c r="AU16" s="119"/>
      <c r="AV16" s="119"/>
      <c r="AW16" s="119"/>
      <c r="AX16" s="119"/>
      <c r="AY16" s="119"/>
      <c r="AZ16" s="119"/>
      <c r="BA16" s="119"/>
    </row>
    <row r="17" spans="1:64" x14ac:dyDescent="0.25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66" t="s">
        <v>238</v>
      </c>
      <c r="S17" s="119"/>
      <c r="T17" s="120"/>
      <c r="U17" s="118"/>
      <c r="V17" s="121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66" t="s">
        <v>240</v>
      </c>
      <c r="AR17" s="118"/>
      <c r="AS17" s="66" t="s">
        <v>238</v>
      </c>
      <c r="AT17" s="119"/>
      <c r="AU17" s="119"/>
      <c r="AV17" s="119"/>
      <c r="AW17" s="119"/>
      <c r="AX17" s="119"/>
      <c r="AY17" s="119"/>
      <c r="AZ17" s="119"/>
      <c r="BA17" s="119"/>
    </row>
    <row r="18" spans="1:64" x14ac:dyDescent="0.25">
      <c r="A18" s="117" t="s">
        <v>241</v>
      </c>
      <c r="B18" s="118"/>
      <c r="C18" s="118"/>
      <c r="D18" s="118"/>
      <c r="E18" s="118"/>
      <c r="F18" s="118"/>
      <c r="G18" s="118"/>
      <c r="H18" s="118"/>
      <c r="I18" s="118"/>
      <c r="J18" s="122"/>
      <c r="K18" s="118"/>
      <c r="L18" s="122"/>
      <c r="M18" s="118"/>
      <c r="N18" s="118"/>
      <c r="O18" s="118"/>
      <c r="P18" s="68">
        <v>0</v>
      </c>
      <c r="Q18" s="68">
        <v>0</v>
      </c>
      <c r="R18" s="66" t="s">
        <v>238</v>
      </c>
      <c r="S18" s="119" t="s">
        <v>237</v>
      </c>
      <c r="T18" s="120" t="s">
        <v>237</v>
      </c>
      <c r="U18" s="118"/>
      <c r="V18" s="121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25"/>
      <c r="AO18" s="125"/>
      <c r="AP18" s="125">
        <v>0</v>
      </c>
      <c r="AQ18" s="125" t="s">
        <v>242</v>
      </c>
      <c r="AR18" s="125" t="s">
        <v>242</v>
      </c>
      <c r="AS18" s="118" t="s">
        <v>238</v>
      </c>
      <c r="AT18" s="119" t="s">
        <v>237</v>
      </c>
      <c r="AU18" s="119" t="s">
        <v>237</v>
      </c>
      <c r="AV18" s="119" t="s">
        <v>237</v>
      </c>
      <c r="AW18" s="119" t="s">
        <v>237</v>
      </c>
      <c r="AX18" s="119" t="s">
        <v>237</v>
      </c>
      <c r="AY18" s="119" t="s">
        <v>237</v>
      </c>
      <c r="AZ18" s="119" t="s">
        <v>237</v>
      </c>
      <c r="BA18" s="119" t="s">
        <v>237</v>
      </c>
    </row>
    <row r="19" spans="1:64" x14ac:dyDescent="0.25">
      <c r="A19" s="117"/>
      <c r="B19" s="118"/>
      <c r="C19" s="118"/>
      <c r="D19" s="118"/>
      <c r="E19" s="118"/>
      <c r="F19" s="118"/>
      <c r="G19" s="118"/>
      <c r="H19" s="118"/>
      <c r="I19" s="118"/>
      <c r="J19" s="123"/>
      <c r="K19" s="118"/>
      <c r="L19" s="123"/>
      <c r="M19" s="118"/>
      <c r="N19" s="118"/>
      <c r="O19" s="118"/>
      <c r="P19" s="68">
        <v>0</v>
      </c>
      <c r="Q19" s="68">
        <v>0</v>
      </c>
      <c r="R19" s="66" t="s">
        <v>238</v>
      </c>
      <c r="S19" s="119"/>
      <c r="T19" s="120"/>
      <c r="U19" s="118"/>
      <c r="V19" s="121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26"/>
      <c r="AO19" s="126"/>
      <c r="AP19" s="126"/>
      <c r="AQ19" s="126"/>
      <c r="AR19" s="126"/>
      <c r="AS19" s="118"/>
      <c r="AT19" s="119"/>
      <c r="AU19" s="119"/>
      <c r="AV19" s="119"/>
      <c r="AW19" s="119"/>
      <c r="AX19" s="119"/>
      <c r="AY19" s="119"/>
      <c r="AZ19" s="119"/>
      <c r="BA19" s="119"/>
    </row>
    <row r="20" spans="1:64" x14ac:dyDescent="0.25">
      <c r="A20" s="117"/>
      <c r="B20" s="118"/>
      <c r="C20" s="118"/>
      <c r="D20" s="118"/>
      <c r="E20" s="118"/>
      <c r="F20" s="118"/>
      <c r="G20" s="118"/>
      <c r="H20" s="118"/>
      <c r="I20" s="118"/>
      <c r="J20" s="123"/>
      <c r="K20" s="118"/>
      <c r="L20" s="123"/>
      <c r="M20" s="118"/>
      <c r="N20" s="118"/>
      <c r="O20" s="118"/>
      <c r="P20" s="68">
        <v>0</v>
      </c>
      <c r="Q20" s="68">
        <v>0</v>
      </c>
      <c r="R20" s="66" t="s">
        <v>238</v>
      </c>
      <c r="S20" s="119"/>
      <c r="T20" s="120"/>
      <c r="U20" s="118"/>
      <c r="V20" s="121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26"/>
      <c r="AO20" s="126"/>
      <c r="AP20" s="126"/>
      <c r="AQ20" s="126"/>
      <c r="AR20" s="126"/>
      <c r="AS20" s="118"/>
      <c r="AT20" s="119"/>
      <c r="AU20" s="119"/>
      <c r="AV20" s="119"/>
      <c r="AW20" s="119"/>
      <c r="AX20" s="119"/>
      <c r="AY20" s="119"/>
      <c r="AZ20" s="119"/>
      <c r="BA20" s="119"/>
    </row>
    <row r="21" spans="1:64" x14ac:dyDescent="0.25">
      <c r="A21" s="117"/>
      <c r="B21" s="118"/>
      <c r="C21" s="118"/>
      <c r="D21" s="118"/>
      <c r="E21" s="118"/>
      <c r="F21" s="118"/>
      <c r="G21" s="118"/>
      <c r="H21" s="118"/>
      <c r="I21" s="118"/>
      <c r="J21" s="123"/>
      <c r="K21" s="118"/>
      <c r="L21" s="123"/>
      <c r="M21" s="118"/>
      <c r="N21" s="118"/>
      <c r="O21" s="118"/>
      <c r="P21" s="68">
        <v>0</v>
      </c>
      <c r="Q21" s="68">
        <v>0</v>
      </c>
      <c r="R21" s="65" t="s">
        <v>238</v>
      </c>
      <c r="S21" s="119"/>
      <c r="T21" s="120"/>
      <c r="U21" s="118"/>
      <c r="V21" s="121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26"/>
      <c r="AO21" s="126"/>
      <c r="AP21" s="126"/>
      <c r="AQ21" s="126"/>
      <c r="AR21" s="126"/>
      <c r="AS21" s="118"/>
      <c r="AT21" s="119"/>
      <c r="AU21" s="119"/>
      <c r="AV21" s="119"/>
      <c r="AW21" s="119"/>
      <c r="AX21" s="119"/>
      <c r="AY21" s="119"/>
      <c r="AZ21" s="119"/>
      <c r="BA21" s="119"/>
    </row>
    <row r="22" spans="1:64" x14ac:dyDescent="0.25">
      <c r="A22" s="117"/>
      <c r="B22" s="118"/>
      <c r="C22" s="118"/>
      <c r="D22" s="118"/>
      <c r="E22" s="118"/>
      <c r="F22" s="118"/>
      <c r="G22" s="118"/>
      <c r="H22" s="118"/>
      <c r="I22" s="118"/>
      <c r="J22" s="123"/>
      <c r="K22" s="118"/>
      <c r="L22" s="123"/>
      <c r="M22" s="118"/>
      <c r="N22" s="118"/>
      <c r="O22" s="118"/>
      <c r="P22" s="68">
        <v>0</v>
      </c>
      <c r="Q22" s="68">
        <v>0</v>
      </c>
      <c r="R22" s="66" t="s">
        <v>238</v>
      </c>
      <c r="S22" s="119"/>
      <c r="T22" s="120"/>
      <c r="U22" s="118"/>
      <c r="V22" s="121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26"/>
      <c r="AO22" s="126"/>
      <c r="AP22" s="126"/>
      <c r="AQ22" s="126"/>
      <c r="AR22" s="126"/>
      <c r="AS22" s="118"/>
      <c r="AT22" s="119"/>
      <c r="AU22" s="119"/>
      <c r="AV22" s="119"/>
      <c r="AW22" s="119"/>
      <c r="AX22" s="119"/>
      <c r="AY22" s="119"/>
      <c r="AZ22" s="119"/>
      <c r="BA22" s="119"/>
    </row>
    <row r="23" spans="1:64" x14ac:dyDescent="0.25">
      <c r="A23" s="117"/>
      <c r="B23" s="118"/>
      <c r="C23" s="118"/>
      <c r="D23" s="118"/>
      <c r="E23" s="118"/>
      <c r="F23" s="118"/>
      <c r="G23" s="118"/>
      <c r="H23" s="118"/>
      <c r="I23" s="118"/>
      <c r="J23" s="124"/>
      <c r="K23" s="118"/>
      <c r="L23" s="124"/>
      <c r="M23" s="118"/>
      <c r="N23" s="118"/>
      <c r="O23" s="118"/>
      <c r="P23" s="68">
        <v>0</v>
      </c>
      <c r="Q23" s="68">
        <v>0</v>
      </c>
      <c r="R23" s="66" t="s">
        <v>238</v>
      </c>
      <c r="S23" s="119"/>
      <c r="T23" s="120"/>
      <c r="U23" s="118"/>
      <c r="V23" s="121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27"/>
      <c r="AO23" s="127"/>
      <c r="AP23" s="127"/>
      <c r="AQ23" s="127"/>
      <c r="AR23" s="127"/>
      <c r="AS23" s="118"/>
      <c r="AT23" s="119"/>
      <c r="AU23" s="119"/>
      <c r="AV23" s="119"/>
      <c r="AW23" s="119"/>
      <c r="AX23" s="119"/>
      <c r="AY23" s="119"/>
      <c r="AZ23" s="119"/>
      <c r="BA23" s="119"/>
    </row>
    <row r="24" spans="1:64" x14ac:dyDescent="0.25">
      <c r="A24" s="117" t="s">
        <v>243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22"/>
      <c r="N24" s="118"/>
      <c r="P24" s="118" t="s">
        <v>242</v>
      </c>
      <c r="Q24" s="65" t="s">
        <v>242</v>
      </c>
      <c r="R24" s="65">
        <v>0</v>
      </c>
      <c r="S24" s="119" t="s">
        <v>237</v>
      </c>
      <c r="T24" s="120" t="s">
        <v>237</v>
      </c>
      <c r="U24" s="118"/>
      <c r="V24" s="121"/>
      <c r="W24" s="118"/>
      <c r="X24" s="118"/>
      <c r="Y24" s="118"/>
      <c r="Z24" s="122"/>
      <c r="AA24" s="118"/>
      <c r="AB24" s="68" t="s">
        <v>240</v>
      </c>
      <c r="AC24" s="68" t="s">
        <v>240</v>
      </c>
      <c r="AD24" s="128" t="s">
        <v>242</v>
      </c>
      <c r="AE24" s="128" t="s">
        <v>242</v>
      </c>
      <c r="AF24" s="128" t="s">
        <v>242</v>
      </c>
      <c r="AG24" s="128" t="s">
        <v>242</v>
      </c>
      <c r="AH24" s="68" t="s">
        <v>238</v>
      </c>
      <c r="AI24" s="129" t="s">
        <v>244</v>
      </c>
      <c r="AJ24" s="129" t="s">
        <v>244</v>
      </c>
      <c r="AK24" s="129" t="s">
        <v>244</v>
      </c>
      <c r="AL24" s="76" t="s">
        <v>244</v>
      </c>
      <c r="AM24" s="130" t="s">
        <v>245</v>
      </c>
      <c r="AN24" s="130" t="s">
        <v>245</v>
      </c>
      <c r="AO24" s="130" t="s">
        <v>245</v>
      </c>
      <c r="AP24" s="130" t="s">
        <v>245</v>
      </c>
      <c r="AQ24" s="118" t="s">
        <v>241</v>
      </c>
      <c r="AR24" s="118" t="s">
        <v>241</v>
      </c>
      <c r="AS24" s="118" t="s">
        <v>246</v>
      </c>
      <c r="AT24" s="118" t="s">
        <v>246</v>
      </c>
      <c r="AU24" s="118" t="s">
        <v>246</v>
      </c>
      <c r="AV24" s="118" t="s">
        <v>246</v>
      </c>
      <c r="AW24" s="118" t="s">
        <v>246</v>
      </c>
      <c r="AX24" s="118" t="s">
        <v>246</v>
      </c>
      <c r="AY24" s="118" t="s">
        <v>246</v>
      </c>
      <c r="AZ24" s="118" t="s">
        <v>246</v>
      </c>
      <c r="BA24" s="118" t="s">
        <v>246</v>
      </c>
    </row>
    <row r="25" spans="1:64" x14ac:dyDescent="0.2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23"/>
      <c r="N25" s="118"/>
      <c r="P25" s="118"/>
      <c r="Q25" s="65" t="s">
        <v>242</v>
      </c>
      <c r="R25" s="66">
        <v>0</v>
      </c>
      <c r="S25" s="119"/>
      <c r="T25" s="120"/>
      <c r="U25" s="118"/>
      <c r="V25" s="121"/>
      <c r="W25" s="118"/>
      <c r="X25" s="118"/>
      <c r="Y25" s="118"/>
      <c r="Z25" s="123"/>
      <c r="AA25" s="118"/>
      <c r="AB25" s="68" t="s">
        <v>240</v>
      </c>
      <c r="AC25" s="68" t="s">
        <v>240</v>
      </c>
      <c r="AD25" s="128"/>
      <c r="AE25" s="128"/>
      <c r="AF25" s="128"/>
      <c r="AG25" s="128"/>
      <c r="AH25" s="75" t="s">
        <v>244</v>
      </c>
      <c r="AI25" s="129"/>
      <c r="AJ25" s="129"/>
      <c r="AK25" s="129"/>
      <c r="AL25" s="66" t="s">
        <v>238</v>
      </c>
      <c r="AM25" s="130"/>
      <c r="AN25" s="130"/>
      <c r="AO25" s="130"/>
      <c r="AP25" s="130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64" x14ac:dyDescent="0.2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23"/>
      <c r="N26" s="118"/>
      <c r="P26" s="118"/>
      <c r="Q26" s="65" t="s">
        <v>242</v>
      </c>
      <c r="R26" s="66">
        <v>0</v>
      </c>
      <c r="S26" s="119"/>
      <c r="T26" s="120"/>
      <c r="U26" s="118"/>
      <c r="V26" s="121"/>
      <c r="W26" s="118"/>
      <c r="X26" s="118"/>
      <c r="Y26" s="118"/>
      <c r="Z26" s="123"/>
      <c r="AA26" s="118"/>
      <c r="AB26" s="68" t="s">
        <v>240</v>
      </c>
      <c r="AC26" s="68" t="s">
        <v>240</v>
      </c>
      <c r="AD26" s="128"/>
      <c r="AE26" s="128"/>
      <c r="AF26" s="128"/>
      <c r="AG26" s="128"/>
      <c r="AH26" s="75" t="s">
        <v>244</v>
      </c>
      <c r="AI26" s="129"/>
      <c r="AJ26" s="129"/>
      <c r="AK26" s="129"/>
      <c r="AL26" s="66" t="s">
        <v>238</v>
      </c>
      <c r="AM26" s="130"/>
      <c r="AN26" s="130"/>
      <c r="AO26" s="130"/>
      <c r="AP26" s="130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</row>
    <row r="27" spans="1:64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23"/>
      <c r="N27" s="118"/>
      <c r="O27" s="65" t="s">
        <v>242</v>
      </c>
      <c r="P27" s="118"/>
      <c r="Q27" s="77">
        <v>0</v>
      </c>
      <c r="R27" s="65" t="s">
        <v>238</v>
      </c>
      <c r="S27" s="119"/>
      <c r="T27" s="120"/>
      <c r="U27" s="118"/>
      <c r="V27" s="121"/>
      <c r="W27" s="118"/>
      <c r="X27" s="118"/>
      <c r="Y27" s="118"/>
      <c r="Z27" s="123"/>
      <c r="AA27" s="118"/>
      <c r="AB27" s="68" t="s">
        <v>240</v>
      </c>
      <c r="AC27" s="68" t="s">
        <v>240</v>
      </c>
      <c r="AD27" s="128"/>
      <c r="AE27" s="128"/>
      <c r="AF27" s="128"/>
      <c r="AG27" s="128"/>
      <c r="AH27" s="76" t="s">
        <v>244</v>
      </c>
      <c r="AI27" s="129"/>
      <c r="AJ27" s="129"/>
      <c r="AK27" s="129"/>
      <c r="AL27" s="65" t="s">
        <v>238</v>
      </c>
      <c r="AM27" s="130"/>
      <c r="AN27" s="130"/>
      <c r="AO27" s="130"/>
      <c r="AP27" s="13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64" x14ac:dyDescent="0.2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23"/>
      <c r="N28" s="118"/>
      <c r="O28" s="66" t="s">
        <v>242</v>
      </c>
      <c r="P28" s="118"/>
      <c r="Q28" s="77">
        <v>0</v>
      </c>
      <c r="R28" s="66" t="s">
        <v>238</v>
      </c>
      <c r="S28" s="119"/>
      <c r="T28" s="120"/>
      <c r="U28" s="118"/>
      <c r="V28" s="121"/>
      <c r="W28" s="118"/>
      <c r="X28" s="118"/>
      <c r="Y28" s="118"/>
      <c r="Z28" s="123"/>
      <c r="AA28" s="118"/>
      <c r="AB28" s="68" t="s">
        <v>240</v>
      </c>
      <c r="AC28" s="68" t="s">
        <v>240</v>
      </c>
      <c r="AD28" s="128"/>
      <c r="AE28" s="128"/>
      <c r="AF28" s="128"/>
      <c r="AG28" s="128"/>
      <c r="AH28" s="75" t="s">
        <v>244</v>
      </c>
      <c r="AI28" s="129"/>
      <c r="AJ28" s="129"/>
      <c r="AK28" s="129"/>
      <c r="AL28" s="66" t="s">
        <v>238</v>
      </c>
      <c r="AM28" s="130"/>
      <c r="AN28" s="130"/>
      <c r="AO28" s="130"/>
      <c r="AP28" s="130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64" x14ac:dyDescent="0.25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24"/>
      <c r="N29" s="118"/>
      <c r="O29" s="66" t="s">
        <v>242</v>
      </c>
      <c r="P29" s="118"/>
      <c r="Q29" s="77">
        <v>0</v>
      </c>
      <c r="R29" s="66" t="s">
        <v>238</v>
      </c>
      <c r="S29" s="119"/>
      <c r="T29" s="120"/>
      <c r="U29" s="118"/>
      <c r="V29" s="121"/>
      <c r="W29" s="118"/>
      <c r="X29" s="118"/>
      <c r="Y29" s="118"/>
      <c r="Z29" s="124"/>
      <c r="AA29" s="118"/>
      <c r="AB29" s="68" t="s">
        <v>240</v>
      </c>
      <c r="AC29" s="68" t="s">
        <v>240</v>
      </c>
      <c r="AD29" s="128"/>
      <c r="AE29" s="128"/>
      <c r="AF29" s="128"/>
      <c r="AG29" s="128"/>
      <c r="AH29" s="75" t="s">
        <v>244</v>
      </c>
      <c r="AI29" s="129"/>
      <c r="AJ29" s="129"/>
      <c r="AK29" s="129"/>
      <c r="AL29" s="66" t="s">
        <v>238</v>
      </c>
      <c r="AM29" s="130"/>
      <c r="AN29" s="130"/>
      <c r="AO29" s="130"/>
      <c r="AP29" s="130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2" spans="1:64" x14ac:dyDescent="0.25">
      <c r="A32" s="133" t="s">
        <v>247</v>
      </c>
      <c r="B32" s="133"/>
      <c r="C32" s="133"/>
      <c r="D32" s="133"/>
      <c r="E32" s="133"/>
      <c r="F32" s="133"/>
      <c r="G32" s="68"/>
      <c r="H32" s="131" t="s">
        <v>248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69"/>
      <c r="Y32" s="68">
        <v>0</v>
      </c>
      <c r="Z32" s="132" t="s">
        <v>249</v>
      </c>
      <c r="AA32" s="132"/>
      <c r="AB32" s="132"/>
      <c r="AC32" s="132"/>
      <c r="AD32" s="132"/>
      <c r="AE32" s="132"/>
      <c r="AF32" s="132"/>
      <c r="AG32" s="69"/>
      <c r="AH32" s="69"/>
      <c r="AI32" s="69"/>
      <c r="AJ32" s="69"/>
      <c r="AK32" s="69"/>
      <c r="AL32" s="69"/>
      <c r="AM32" s="69"/>
      <c r="AN32" s="69"/>
      <c r="AO32" s="70"/>
      <c r="AP32" s="69"/>
      <c r="AQ32" s="69"/>
      <c r="AR32" s="71" t="s">
        <v>245</v>
      </c>
      <c r="AS32" s="132" t="s">
        <v>250</v>
      </c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</row>
    <row r="33" spans="1:68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70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72"/>
      <c r="BB33" s="72"/>
      <c r="BC33" s="69"/>
      <c r="BD33" s="72"/>
      <c r="BE33" s="72"/>
      <c r="BF33" s="69"/>
      <c r="BG33" s="72"/>
      <c r="BH33" s="72"/>
      <c r="BI33" s="69"/>
      <c r="BJ33" s="72"/>
      <c r="BK33" s="72"/>
      <c r="BL33" s="69"/>
    </row>
    <row r="34" spans="1:68" x14ac:dyDescent="0.25">
      <c r="A34" s="69"/>
      <c r="B34" s="69"/>
      <c r="C34" s="69"/>
      <c r="D34" s="69"/>
      <c r="E34" s="69"/>
      <c r="F34" s="69"/>
      <c r="G34" s="68" t="s">
        <v>238</v>
      </c>
      <c r="H34" s="131" t="s">
        <v>251</v>
      </c>
      <c r="I34" s="131"/>
      <c r="J34" s="131"/>
      <c r="K34" s="131"/>
      <c r="L34" s="131"/>
      <c r="M34" s="131"/>
      <c r="N34" s="131"/>
      <c r="O34" s="131"/>
      <c r="P34" s="131"/>
      <c r="Q34" s="131"/>
      <c r="R34" s="69"/>
      <c r="S34" s="69"/>
      <c r="T34" s="69"/>
      <c r="U34" s="72"/>
      <c r="V34" s="69"/>
      <c r="W34" s="69"/>
      <c r="X34" s="69"/>
      <c r="Y34" s="68" t="s">
        <v>242</v>
      </c>
      <c r="Z34" s="131" t="s">
        <v>252</v>
      </c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69"/>
      <c r="AR34" s="68" t="s">
        <v>241</v>
      </c>
      <c r="AS34" s="132" t="s">
        <v>253</v>
      </c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72"/>
      <c r="BH34" s="72"/>
      <c r="BI34" s="69"/>
      <c r="BJ34" s="72"/>
      <c r="BK34" s="72"/>
      <c r="BL34" s="69"/>
    </row>
    <row r="35" spans="1:68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72"/>
      <c r="BB35" s="72"/>
      <c r="BC35" s="69"/>
      <c r="BD35" s="72"/>
      <c r="BE35" s="72"/>
      <c r="BF35" s="69"/>
      <c r="BG35" s="72"/>
      <c r="BH35" s="72"/>
      <c r="BI35" s="69"/>
      <c r="BJ35" s="72"/>
      <c r="BK35" s="72"/>
      <c r="BL35" s="69"/>
    </row>
    <row r="36" spans="1:68" x14ac:dyDescent="0.25">
      <c r="A36" s="69"/>
      <c r="B36" s="69"/>
      <c r="C36" s="69"/>
      <c r="D36" s="69"/>
      <c r="E36" s="69"/>
      <c r="F36" s="69"/>
      <c r="G36" s="74" t="s">
        <v>237</v>
      </c>
      <c r="H36" s="131" t="s">
        <v>254</v>
      </c>
      <c r="I36" s="131"/>
      <c r="J36" s="131"/>
      <c r="K36" s="131"/>
      <c r="L36" s="131"/>
      <c r="M36" s="131"/>
      <c r="N36" s="131"/>
      <c r="O36" s="131"/>
      <c r="P36" s="131"/>
      <c r="Q36" s="131"/>
      <c r="R36" s="69"/>
      <c r="S36" s="69"/>
      <c r="T36" s="69"/>
      <c r="U36" s="72"/>
      <c r="V36" s="69"/>
      <c r="W36" s="69"/>
      <c r="X36" s="69"/>
      <c r="Y36" s="68" t="s">
        <v>244</v>
      </c>
      <c r="Z36" s="131" t="s">
        <v>255</v>
      </c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69"/>
      <c r="AR36" s="68" t="s">
        <v>246</v>
      </c>
      <c r="AS36" s="131" t="s">
        <v>256</v>
      </c>
      <c r="AT36" s="131"/>
      <c r="AU36" s="131"/>
      <c r="AV36" s="131"/>
      <c r="AW36" s="131"/>
      <c r="AX36" s="131"/>
      <c r="AY36" s="131"/>
      <c r="AZ36" s="131"/>
      <c r="BA36" s="131"/>
      <c r="BB36" s="131"/>
      <c r="BC36" s="69"/>
      <c r="BD36" s="72"/>
      <c r="BE36" s="72"/>
      <c r="BF36" s="69"/>
      <c r="BG36" s="72"/>
      <c r="BH36" s="72"/>
      <c r="BI36" s="69"/>
      <c r="BJ36" s="72"/>
      <c r="BK36" s="72"/>
      <c r="BL36" s="69"/>
    </row>
    <row r="39" spans="1:68" x14ac:dyDescent="0.25">
      <c r="A39" s="134" t="s">
        <v>258</v>
      </c>
      <c r="B39" s="135" t="s">
        <v>259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 t="s">
        <v>109</v>
      </c>
      <c r="U39" s="135"/>
      <c r="V39" s="135"/>
      <c r="W39" s="135"/>
      <c r="X39" s="135"/>
      <c r="Y39" s="135"/>
      <c r="Z39" s="135"/>
      <c r="AA39" s="135"/>
      <c r="AB39" s="135"/>
      <c r="AC39" s="135" t="s">
        <v>260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4" t="s">
        <v>97</v>
      </c>
      <c r="AY39" s="134"/>
      <c r="AZ39" s="134"/>
      <c r="BA39" s="134"/>
      <c r="BB39" s="134"/>
      <c r="BC39" s="134"/>
      <c r="BD39" s="135" t="s">
        <v>261</v>
      </c>
      <c r="BE39" s="135"/>
      <c r="BF39" s="135"/>
      <c r="BG39" s="135" t="s">
        <v>99</v>
      </c>
      <c r="BH39" s="135"/>
      <c r="BI39" s="135"/>
      <c r="BJ39" s="135" t="s">
        <v>262</v>
      </c>
      <c r="BK39" s="135"/>
      <c r="BL39" s="135"/>
      <c r="BM39" s="135"/>
      <c r="BN39" s="134" t="s">
        <v>263</v>
      </c>
      <c r="BO39" s="134"/>
      <c r="BP39" s="134"/>
    </row>
    <row r="40" spans="1:68" ht="26.25" customHeight="1" x14ac:dyDescent="0.25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 t="s">
        <v>79</v>
      </c>
      <c r="AD40" s="135"/>
      <c r="AE40" s="135"/>
      <c r="AF40" s="135"/>
      <c r="AG40" s="135"/>
      <c r="AH40" s="135"/>
      <c r="AI40" s="135"/>
      <c r="AJ40" s="135" t="s">
        <v>81</v>
      </c>
      <c r="AK40" s="135"/>
      <c r="AL40" s="135"/>
      <c r="AM40" s="135"/>
      <c r="AN40" s="135"/>
      <c r="AO40" s="135"/>
      <c r="AP40" s="135"/>
      <c r="AQ40" s="135" t="s">
        <v>264</v>
      </c>
      <c r="AR40" s="135"/>
      <c r="AS40" s="135"/>
      <c r="AT40" s="135"/>
      <c r="AU40" s="135"/>
      <c r="AV40" s="135"/>
      <c r="AW40" s="135"/>
      <c r="AX40" s="135" t="s">
        <v>265</v>
      </c>
      <c r="AY40" s="135"/>
      <c r="AZ40" s="135"/>
      <c r="BA40" s="135" t="s">
        <v>266</v>
      </c>
      <c r="BB40" s="135"/>
      <c r="BC40" s="135"/>
      <c r="BD40" s="135"/>
      <c r="BE40" s="136"/>
      <c r="BF40" s="135"/>
      <c r="BG40" s="135"/>
      <c r="BH40" s="136"/>
      <c r="BI40" s="135"/>
      <c r="BJ40" s="135"/>
      <c r="BK40" s="136"/>
      <c r="BL40" s="136"/>
      <c r="BM40" s="135"/>
      <c r="BN40" s="134"/>
      <c r="BO40" s="136"/>
      <c r="BP40" s="134"/>
    </row>
    <row r="41" spans="1:68" x14ac:dyDescent="0.25">
      <c r="A41" s="134"/>
      <c r="B41" s="135" t="s">
        <v>99</v>
      </c>
      <c r="C41" s="135"/>
      <c r="D41" s="135"/>
      <c r="E41" s="135"/>
      <c r="F41" s="135"/>
      <c r="G41" s="135"/>
      <c r="H41" s="135" t="s">
        <v>267</v>
      </c>
      <c r="I41" s="135"/>
      <c r="J41" s="135"/>
      <c r="K41" s="135"/>
      <c r="L41" s="135"/>
      <c r="M41" s="135"/>
      <c r="N41" s="135" t="s">
        <v>268</v>
      </c>
      <c r="O41" s="135"/>
      <c r="P41" s="135"/>
      <c r="Q41" s="135"/>
      <c r="R41" s="135"/>
      <c r="S41" s="135"/>
      <c r="T41" s="135" t="s">
        <v>99</v>
      </c>
      <c r="U41" s="135"/>
      <c r="V41" s="135"/>
      <c r="W41" s="135" t="s">
        <v>267</v>
      </c>
      <c r="X41" s="135"/>
      <c r="Y41" s="135"/>
      <c r="Z41" s="135" t="s">
        <v>268</v>
      </c>
      <c r="AA41" s="135"/>
      <c r="AB41" s="135"/>
      <c r="AC41" s="135" t="s">
        <v>99</v>
      </c>
      <c r="AD41" s="135"/>
      <c r="AE41" s="135"/>
      <c r="AF41" s="135" t="s">
        <v>267</v>
      </c>
      <c r="AG41" s="135"/>
      <c r="AH41" s="135" t="s">
        <v>268</v>
      </c>
      <c r="AI41" s="135"/>
      <c r="AJ41" s="135" t="s">
        <v>99</v>
      </c>
      <c r="AK41" s="135"/>
      <c r="AL41" s="135"/>
      <c r="AM41" s="135" t="s">
        <v>267</v>
      </c>
      <c r="AN41" s="135"/>
      <c r="AO41" s="135" t="s">
        <v>268</v>
      </c>
      <c r="AP41" s="135"/>
      <c r="AQ41" s="135" t="s">
        <v>99</v>
      </c>
      <c r="AR41" s="135"/>
      <c r="AS41" s="135"/>
      <c r="AT41" s="135" t="s">
        <v>267</v>
      </c>
      <c r="AU41" s="135"/>
      <c r="AV41" s="135" t="s">
        <v>268</v>
      </c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6"/>
      <c r="BL41" s="136"/>
      <c r="BM41" s="135"/>
      <c r="BN41" s="134"/>
      <c r="BO41" s="136"/>
      <c r="BP41" s="134"/>
    </row>
    <row r="42" spans="1:68" x14ac:dyDescent="0.25">
      <c r="A42" s="134"/>
      <c r="B42" s="137" t="s">
        <v>24</v>
      </c>
      <c r="C42" s="137"/>
      <c r="D42" s="137"/>
      <c r="E42" s="137"/>
      <c r="F42" s="137"/>
      <c r="G42" s="137"/>
      <c r="H42" s="137" t="s">
        <v>24</v>
      </c>
      <c r="I42" s="137"/>
      <c r="J42" s="137"/>
      <c r="K42" s="137"/>
      <c r="L42" s="137"/>
      <c r="M42" s="137"/>
      <c r="N42" s="137" t="s">
        <v>24</v>
      </c>
      <c r="O42" s="137"/>
      <c r="P42" s="137"/>
      <c r="Q42" s="137"/>
      <c r="R42" s="137"/>
      <c r="S42" s="137"/>
      <c r="T42" s="137" t="s">
        <v>24</v>
      </c>
      <c r="U42" s="137"/>
      <c r="V42" s="137"/>
      <c r="W42" s="137" t="s">
        <v>24</v>
      </c>
      <c r="X42" s="137"/>
      <c r="Y42" s="137"/>
      <c r="Z42" s="137" t="s">
        <v>24</v>
      </c>
      <c r="AA42" s="137"/>
      <c r="AB42" s="137"/>
      <c r="AC42" s="137" t="s">
        <v>24</v>
      </c>
      <c r="AD42" s="137"/>
      <c r="AE42" s="137"/>
      <c r="AF42" s="137" t="s">
        <v>24</v>
      </c>
      <c r="AG42" s="137"/>
      <c r="AH42" s="137" t="s">
        <v>24</v>
      </c>
      <c r="AI42" s="137"/>
      <c r="AJ42" s="137" t="s">
        <v>24</v>
      </c>
      <c r="AK42" s="137"/>
      <c r="AL42" s="137"/>
      <c r="AM42" s="137" t="s">
        <v>24</v>
      </c>
      <c r="AN42" s="137"/>
      <c r="AO42" s="137" t="s">
        <v>24</v>
      </c>
      <c r="AP42" s="137"/>
      <c r="AQ42" s="137" t="s">
        <v>24</v>
      </c>
      <c r="AR42" s="137"/>
      <c r="AS42" s="137"/>
      <c r="AT42" s="137" t="s">
        <v>24</v>
      </c>
      <c r="AU42" s="137"/>
      <c r="AV42" s="137" t="s">
        <v>24</v>
      </c>
      <c r="AW42" s="137"/>
      <c r="AX42" s="137" t="s">
        <v>24</v>
      </c>
      <c r="AY42" s="137"/>
      <c r="AZ42" s="137"/>
      <c r="BA42" s="137" t="s">
        <v>24</v>
      </c>
      <c r="BB42" s="137"/>
      <c r="BC42" s="137"/>
      <c r="BD42" s="137" t="s">
        <v>24</v>
      </c>
      <c r="BE42" s="137"/>
      <c r="BF42" s="137"/>
      <c r="BG42" s="137" t="s">
        <v>24</v>
      </c>
      <c r="BH42" s="137"/>
      <c r="BI42" s="137"/>
      <c r="BJ42" s="135"/>
      <c r="BK42" s="135"/>
      <c r="BL42" s="135"/>
      <c r="BM42" s="135"/>
      <c r="BN42" s="134"/>
      <c r="BO42" s="134"/>
      <c r="BP42" s="134"/>
    </row>
    <row r="43" spans="1:68" x14ac:dyDescent="0.25">
      <c r="A43" s="68" t="s">
        <v>236</v>
      </c>
      <c r="B43" s="138" t="s">
        <v>269</v>
      </c>
      <c r="C43" s="138"/>
      <c r="D43" s="138"/>
      <c r="E43" s="138"/>
      <c r="F43" s="138"/>
      <c r="G43" s="138"/>
      <c r="H43" s="138" t="s">
        <v>270</v>
      </c>
      <c r="I43" s="138"/>
      <c r="J43" s="138"/>
      <c r="K43" s="138"/>
      <c r="L43" s="138"/>
      <c r="M43" s="138"/>
      <c r="N43" s="138" t="s">
        <v>271</v>
      </c>
      <c r="O43" s="138"/>
      <c r="P43" s="138"/>
      <c r="Q43" s="138"/>
      <c r="R43" s="138"/>
      <c r="S43" s="138"/>
      <c r="T43" s="138" t="s">
        <v>272</v>
      </c>
      <c r="U43" s="138"/>
      <c r="V43" s="138"/>
      <c r="W43" s="138" t="s">
        <v>273</v>
      </c>
      <c r="X43" s="138"/>
      <c r="Y43" s="138"/>
      <c r="Z43" s="138" t="s">
        <v>274</v>
      </c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 t="s">
        <v>275</v>
      </c>
      <c r="BE43" s="138"/>
      <c r="BF43" s="138"/>
      <c r="BG43" s="138" t="s">
        <v>276</v>
      </c>
      <c r="BH43" s="138"/>
      <c r="BI43" s="138"/>
      <c r="BJ43" s="138">
        <v>25</v>
      </c>
      <c r="BK43" s="138"/>
      <c r="BL43" s="138"/>
      <c r="BM43" s="138"/>
      <c r="BN43" s="138">
        <v>1</v>
      </c>
      <c r="BO43" s="138"/>
      <c r="BP43" s="138"/>
    </row>
    <row r="44" spans="1:68" x14ac:dyDescent="0.25">
      <c r="A44" s="68" t="s">
        <v>239</v>
      </c>
      <c r="B44" s="138" t="s">
        <v>277</v>
      </c>
      <c r="C44" s="138"/>
      <c r="D44" s="138"/>
      <c r="E44" s="138"/>
      <c r="F44" s="138"/>
      <c r="G44" s="138"/>
      <c r="H44" s="138" t="s">
        <v>278</v>
      </c>
      <c r="I44" s="138"/>
      <c r="J44" s="138"/>
      <c r="K44" s="138"/>
      <c r="L44" s="138"/>
      <c r="M44" s="138"/>
      <c r="N44" s="138" t="s">
        <v>279</v>
      </c>
      <c r="O44" s="138"/>
      <c r="P44" s="138"/>
      <c r="Q44" s="138"/>
      <c r="R44" s="138"/>
      <c r="S44" s="138"/>
      <c r="T44" s="138" t="s">
        <v>280</v>
      </c>
      <c r="U44" s="138"/>
      <c r="V44" s="138"/>
      <c r="W44" s="138" t="s">
        <v>272</v>
      </c>
      <c r="X44" s="138"/>
      <c r="Y44" s="138"/>
      <c r="Z44" s="138" t="s">
        <v>272</v>
      </c>
      <c r="AA44" s="138"/>
      <c r="AB44" s="138"/>
      <c r="AC44" s="138" t="s">
        <v>281</v>
      </c>
      <c r="AD44" s="138"/>
      <c r="AE44" s="138"/>
      <c r="AF44" s="138"/>
      <c r="AG44" s="138"/>
      <c r="AH44" s="138" t="s">
        <v>281</v>
      </c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 t="s">
        <v>282</v>
      </c>
      <c r="BE44" s="138"/>
      <c r="BF44" s="138"/>
      <c r="BG44" s="138" t="s">
        <v>276</v>
      </c>
      <c r="BH44" s="138"/>
      <c r="BI44" s="138"/>
      <c r="BJ44" s="138"/>
      <c r="BK44" s="138"/>
      <c r="BL44" s="138"/>
      <c r="BM44" s="138"/>
      <c r="BN44" s="138"/>
      <c r="BO44" s="138"/>
      <c r="BP44" s="138"/>
    </row>
    <row r="45" spans="1:68" x14ac:dyDescent="0.25">
      <c r="A45" s="68" t="s">
        <v>241</v>
      </c>
      <c r="B45" s="138" t="s">
        <v>283</v>
      </c>
      <c r="C45" s="138"/>
      <c r="D45" s="138"/>
      <c r="E45" s="138"/>
      <c r="F45" s="138"/>
      <c r="G45" s="138"/>
      <c r="H45" s="138" t="s">
        <v>284</v>
      </c>
      <c r="I45" s="138"/>
      <c r="J45" s="138"/>
      <c r="K45" s="138"/>
      <c r="L45" s="138"/>
      <c r="M45" s="138"/>
      <c r="N45" s="138" t="s">
        <v>285</v>
      </c>
      <c r="O45" s="138"/>
      <c r="P45" s="138"/>
      <c r="Q45" s="138"/>
      <c r="R45" s="138"/>
      <c r="S45" s="138"/>
      <c r="T45" s="138" t="s">
        <v>286</v>
      </c>
      <c r="U45" s="138"/>
      <c r="V45" s="138"/>
      <c r="W45" s="138" t="s">
        <v>287</v>
      </c>
      <c r="X45" s="138"/>
      <c r="Y45" s="138"/>
      <c r="Z45" s="138" t="s">
        <v>280</v>
      </c>
      <c r="AA45" s="138"/>
      <c r="AB45" s="138"/>
      <c r="AC45" s="138" t="s">
        <v>281</v>
      </c>
      <c r="AD45" s="138"/>
      <c r="AE45" s="138"/>
      <c r="AF45" s="138" t="s">
        <v>281</v>
      </c>
      <c r="AG45" s="138"/>
      <c r="AH45" s="138"/>
      <c r="AI45" s="138"/>
      <c r="AJ45" s="138" t="s">
        <v>288</v>
      </c>
      <c r="AK45" s="138"/>
      <c r="AL45" s="138"/>
      <c r="AM45" s="138" t="s">
        <v>288</v>
      </c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 t="s">
        <v>282</v>
      </c>
      <c r="BE45" s="138"/>
      <c r="BF45" s="138"/>
      <c r="BG45" s="138" t="s">
        <v>276</v>
      </c>
      <c r="BH45" s="138"/>
      <c r="BI45" s="138"/>
      <c r="BJ45" s="138"/>
      <c r="BK45" s="138"/>
      <c r="BL45" s="138"/>
      <c r="BM45" s="138"/>
      <c r="BN45" s="138"/>
      <c r="BO45" s="138"/>
      <c r="BP45" s="138"/>
    </row>
    <row r="46" spans="1:68" x14ac:dyDescent="0.25">
      <c r="A46" s="68" t="s">
        <v>243</v>
      </c>
      <c r="B46" s="138" t="s">
        <v>289</v>
      </c>
      <c r="C46" s="138"/>
      <c r="D46" s="138"/>
      <c r="E46" s="138"/>
      <c r="F46" s="138"/>
      <c r="G46" s="138"/>
      <c r="H46" s="138" t="s">
        <v>290</v>
      </c>
      <c r="I46" s="138"/>
      <c r="J46" s="138"/>
      <c r="K46" s="138"/>
      <c r="L46" s="138"/>
      <c r="M46" s="138"/>
      <c r="N46" s="138" t="s">
        <v>291</v>
      </c>
      <c r="O46" s="138"/>
      <c r="P46" s="138"/>
      <c r="Q46" s="138"/>
      <c r="R46" s="138"/>
      <c r="S46" s="138"/>
      <c r="T46" s="138" t="s">
        <v>292</v>
      </c>
      <c r="U46" s="138"/>
      <c r="V46" s="138"/>
      <c r="W46" s="138" t="s">
        <v>272</v>
      </c>
      <c r="X46" s="138"/>
      <c r="Y46" s="138"/>
      <c r="Z46" s="138" t="s">
        <v>293</v>
      </c>
      <c r="AA46" s="138"/>
      <c r="AB46" s="138"/>
      <c r="AC46" s="138" t="s">
        <v>294</v>
      </c>
      <c r="AD46" s="138"/>
      <c r="AE46" s="138"/>
      <c r="AF46" s="138" t="s">
        <v>281</v>
      </c>
      <c r="AG46" s="138"/>
      <c r="AH46" s="138" t="s">
        <v>295</v>
      </c>
      <c r="AI46" s="138"/>
      <c r="AJ46" s="138" t="s">
        <v>296</v>
      </c>
      <c r="AK46" s="138"/>
      <c r="AL46" s="138"/>
      <c r="AM46" s="138" t="s">
        <v>295</v>
      </c>
      <c r="AN46" s="138"/>
      <c r="AO46" s="138" t="s">
        <v>294</v>
      </c>
      <c r="AP46" s="138"/>
      <c r="AQ46" s="138" t="s">
        <v>297</v>
      </c>
      <c r="AR46" s="138"/>
      <c r="AS46" s="138"/>
      <c r="AT46" s="138"/>
      <c r="AU46" s="138"/>
      <c r="AV46" s="138" t="s">
        <v>297</v>
      </c>
      <c r="AW46" s="138"/>
      <c r="AX46" s="138" t="s">
        <v>297</v>
      </c>
      <c r="AY46" s="138"/>
      <c r="AZ46" s="138"/>
      <c r="BA46" s="138" t="s">
        <v>281</v>
      </c>
      <c r="BB46" s="138"/>
      <c r="BC46" s="138"/>
      <c r="BD46" s="138" t="s">
        <v>281</v>
      </c>
      <c r="BE46" s="138"/>
      <c r="BF46" s="138"/>
      <c r="BG46" s="138" t="s">
        <v>298</v>
      </c>
      <c r="BH46" s="138"/>
      <c r="BI46" s="138"/>
      <c r="BJ46" s="138"/>
      <c r="BK46" s="138"/>
      <c r="BL46" s="138"/>
      <c r="BM46" s="138"/>
      <c r="BN46" s="138"/>
      <c r="BO46" s="138"/>
      <c r="BP46" s="138"/>
    </row>
    <row r="47" spans="1:68" x14ac:dyDescent="0.25">
      <c r="A47" s="78" t="s">
        <v>99</v>
      </c>
      <c r="B47" s="139" t="s">
        <v>299</v>
      </c>
      <c r="C47" s="139"/>
      <c r="D47" s="139"/>
      <c r="E47" s="139"/>
      <c r="F47" s="139"/>
      <c r="G47" s="139"/>
      <c r="H47" s="139" t="s">
        <v>300</v>
      </c>
      <c r="I47" s="139"/>
      <c r="J47" s="139"/>
      <c r="K47" s="139"/>
      <c r="L47" s="139"/>
      <c r="M47" s="139"/>
      <c r="N47" s="139" t="s">
        <v>301</v>
      </c>
      <c r="O47" s="139"/>
      <c r="P47" s="139"/>
      <c r="Q47" s="139"/>
      <c r="R47" s="139"/>
      <c r="S47" s="139"/>
      <c r="T47" s="139" t="s">
        <v>302</v>
      </c>
      <c r="U47" s="139"/>
      <c r="V47" s="139"/>
      <c r="W47" s="139"/>
      <c r="X47" s="139"/>
      <c r="Y47" s="139"/>
      <c r="Z47" s="139"/>
      <c r="AA47" s="139"/>
      <c r="AB47" s="139"/>
      <c r="AC47" s="139" t="s">
        <v>303</v>
      </c>
      <c r="AD47" s="139"/>
      <c r="AE47" s="139"/>
      <c r="AF47" s="139"/>
      <c r="AG47" s="139"/>
      <c r="AH47" s="139"/>
      <c r="AI47" s="139"/>
      <c r="AJ47" s="139" t="s">
        <v>304</v>
      </c>
      <c r="AK47" s="139"/>
      <c r="AL47" s="139"/>
      <c r="AM47" s="139"/>
      <c r="AN47" s="139"/>
      <c r="AO47" s="139"/>
      <c r="AP47" s="139"/>
      <c r="AQ47" s="139" t="s">
        <v>297</v>
      </c>
      <c r="AR47" s="139"/>
      <c r="AS47" s="139"/>
      <c r="AT47" s="139"/>
      <c r="AU47" s="139"/>
      <c r="AV47" s="139"/>
      <c r="AW47" s="139"/>
      <c r="AX47" s="139" t="s">
        <v>297</v>
      </c>
      <c r="AY47" s="139"/>
      <c r="AZ47" s="139"/>
      <c r="BA47" s="139" t="s">
        <v>281</v>
      </c>
      <c r="BB47" s="139"/>
      <c r="BC47" s="139"/>
      <c r="BD47" s="139" t="s">
        <v>305</v>
      </c>
      <c r="BE47" s="139"/>
      <c r="BF47" s="139"/>
      <c r="BG47" s="139" t="s">
        <v>306</v>
      </c>
      <c r="BH47" s="139"/>
      <c r="BI47" s="139"/>
      <c r="BJ47" s="138"/>
      <c r="BK47" s="138"/>
      <c r="BL47" s="138"/>
      <c r="BM47" s="138"/>
      <c r="BN47" s="138"/>
      <c r="BO47" s="138"/>
      <c r="BP47" s="138"/>
    </row>
  </sheetData>
  <mergeCells count="383">
    <mergeCell ref="BG47:BI47"/>
    <mergeCell ref="BJ47:BM47"/>
    <mergeCell ref="BN47:BP47"/>
    <mergeCell ref="AQ47:AS47"/>
    <mergeCell ref="AT47:AU47"/>
    <mergeCell ref="AV47:AW47"/>
    <mergeCell ref="AX47:AZ47"/>
    <mergeCell ref="BA47:BC47"/>
    <mergeCell ref="BD47:BF47"/>
    <mergeCell ref="AC47:AE47"/>
    <mergeCell ref="AF47:AG47"/>
    <mergeCell ref="AH47:AI47"/>
    <mergeCell ref="AJ47:AL47"/>
    <mergeCell ref="AM47:AN47"/>
    <mergeCell ref="AO47:AP47"/>
    <mergeCell ref="B47:G47"/>
    <mergeCell ref="H47:M47"/>
    <mergeCell ref="N47:S47"/>
    <mergeCell ref="T47:V47"/>
    <mergeCell ref="W47:Y47"/>
    <mergeCell ref="Z47:AB47"/>
    <mergeCell ref="AX46:AZ46"/>
    <mergeCell ref="BA46:BC46"/>
    <mergeCell ref="BD46:BF46"/>
    <mergeCell ref="BG46:BI46"/>
    <mergeCell ref="BJ46:BM46"/>
    <mergeCell ref="BN46:BP46"/>
    <mergeCell ref="AJ46:AL46"/>
    <mergeCell ref="AM46:AN46"/>
    <mergeCell ref="AO46:AP46"/>
    <mergeCell ref="AQ46:AS46"/>
    <mergeCell ref="AT46:AU46"/>
    <mergeCell ref="AV46:AW46"/>
    <mergeCell ref="BA45:BC45"/>
    <mergeCell ref="BD45:BF45"/>
    <mergeCell ref="BG45:BI45"/>
    <mergeCell ref="BJ45:BM45"/>
    <mergeCell ref="AH45:AI45"/>
    <mergeCell ref="AJ45:AL45"/>
    <mergeCell ref="AM45:AN45"/>
    <mergeCell ref="AO45:AP45"/>
    <mergeCell ref="AQ45:AS45"/>
    <mergeCell ref="AT45:AU45"/>
    <mergeCell ref="B46:G46"/>
    <mergeCell ref="H46:M46"/>
    <mergeCell ref="N46:S46"/>
    <mergeCell ref="T46:V46"/>
    <mergeCell ref="W46:Y46"/>
    <mergeCell ref="Z46:AB46"/>
    <mergeCell ref="AC46:AE46"/>
    <mergeCell ref="AF46:AG46"/>
    <mergeCell ref="AH46:AI46"/>
    <mergeCell ref="BN44:BP44"/>
    <mergeCell ref="B45:G45"/>
    <mergeCell ref="H45:M45"/>
    <mergeCell ref="N45:S45"/>
    <mergeCell ref="T45:V45"/>
    <mergeCell ref="W45:Y45"/>
    <mergeCell ref="Z45:AB45"/>
    <mergeCell ref="AC45:AE45"/>
    <mergeCell ref="AF45:AG45"/>
    <mergeCell ref="AT44:AU44"/>
    <mergeCell ref="AV44:AW44"/>
    <mergeCell ref="AX44:AZ44"/>
    <mergeCell ref="BA44:BC44"/>
    <mergeCell ref="BD44:BF44"/>
    <mergeCell ref="BG44:BI44"/>
    <mergeCell ref="AF44:AG44"/>
    <mergeCell ref="AH44:AI44"/>
    <mergeCell ref="AJ44:AL44"/>
    <mergeCell ref="AM44:AN44"/>
    <mergeCell ref="AO44:AP44"/>
    <mergeCell ref="AQ44:AS44"/>
    <mergeCell ref="BN45:BP45"/>
    <mergeCell ref="AV45:AW45"/>
    <mergeCell ref="AX45:AZ45"/>
    <mergeCell ref="BJ43:BM43"/>
    <mergeCell ref="BN43:BP43"/>
    <mergeCell ref="B44:G44"/>
    <mergeCell ref="H44:M44"/>
    <mergeCell ref="N44:S44"/>
    <mergeCell ref="T44:V44"/>
    <mergeCell ref="W44:Y44"/>
    <mergeCell ref="Z44:AB44"/>
    <mergeCell ref="AC44:AE44"/>
    <mergeCell ref="AQ43:AS43"/>
    <mergeCell ref="AT43:AU43"/>
    <mergeCell ref="AV43:AW43"/>
    <mergeCell ref="AX43:AZ43"/>
    <mergeCell ref="BA43:BC43"/>
    <mergeCell ref="BD43:BF43"/>
    <mergeCell ref="AC43:AE43"/>
    <mergeCell ref="AF43:AG43"/>
    <mergeCell ref="AH43:AI43"/>
    <mergeCell ref="AJ43:AL43"/>
    <mergeCell ref="AM43:AN43"/>
    <mergeCell ref="AO43:AP43"/>
    <mergeCell ref="B43:G43"/>
    <mergeCell ref="H43:M43"/>
    <mergeCell ref="BJ44:BM44"/>
    <mergeCell ref="BG39:BI41"/>
    <mergeCell ref="N43:S43"/>
    <mergeCell ref="T43:V43"/>
    <mergeCell ref="W43:Y43"/>
    <mergeCell ref="Z43:AB43"/>
    <mergeCell ref="AT42:AU42"/>
    <mergeCell ref="AV42:AW42"/>
    <mergeCell ref="AX42:AZ42"/>
    <mergeCell ref="BA42:BC42"/>
    <mergeCell ref="BD42:BF42"/>
    <mergeCell ref="BG43:BI43"/>
    <mergeCell ref="BJ39:BM42"/>
    <mergeCell ref="BN39:BP42"/>
    <mergeCell ref="AC40:AI40"/>
    <mergeCell ref="AJ40:AP40"/>
    <mergeCell ref="AQ40:AW40"/>
    <mergeCell ref="AX40:AZ41"/>
    <mergeCell ref="BA40:BC41"/>
    <mergeCell ref="AM41:AN41"/>
    <mergeCell ref="AO41:AP41"/>
    <mergeCell ref="AC42:AE42"/>
    <mergeCell ref="AC41:AE41"/>
    <mergeCell ref="BG42:BI42"/>
    <mergeCell ref="AF42:AG42"/>
    <mergeCell ref="AH42:AI42"/>
    <mergeCell ref="AJ42:AL42"/>
    <mergeCell ref="AM42:AN42"/>
    <mergeCell ref="AO42:AP42"/>
    <mergeCell ref="AQ42:AS42"/>
    <mergeCell ref="AQ41:AS41"/>
    <mergeCell ref="AT41:AU41"/>
    <mergeCell ref="AV41:AW41"/>
    <mergeCell ref="AF41:AG41"/>
    <mergeCell ref="AH41:AI41"/>
    <mergeCell ref="AJ41:AL41"/>
    <mergeCell ref="A39:A42"/>
    <mergeCell ref="B39:S40"/>
    <mergeCell ref="T39:AB40"/>
    <mergeCell ref="AC39:AW39"/>
    <mergeCell ref="AX39:BC39"/>
    <mergeCell ref="BD39:BF41"/>
    <mergeCell ref="B41:G41"/>
    <mergeCell ref="H41:M41"/>
    <mergeCell ref="N41:S41"/>
    <mergeCell ref="T41:V41"/>
    <mergeCell ref="B42:G42"/>
    <mergeCell ref="H42:M42"/>
    <mergeCell ref="N42:S42"/>
    <mergeCell ref="T42:V42"/>
    <mergeCell ref="W42:Y42"/>
    <mergeCell ref="Z42:AB42"/>
    <mergeCell ref="W41:Y41"/>
    <mergeCell ref="Z41:AB41"/>
    <mergeCell ref="H34:Q34"/>
    <mergeCell ref="Z34:AP34"/>
    <mergeCell ref="AS34:BF34"/>
    <mergeCell ref="H36:Q36"/>
    <mergeCell ref="Z36:AP36"/>
    <mergeCell ref="AS36:BB36"/>
    <mergeCell ref="AZ24:AZ29"/>
    <mergeCell ref="BA24:BA29"/>
    <mergeCell ref="A32:F32"/>
    <mergeCell ref="H32:W32"/>
    <mergeCell ref="Z32:AF32"/>
    <mergeCell ref="AS32:BL32"/>
    <mergeCell ref="Z24:Z29"/>
    <mergeCell ref="M24:M29"/>
    <mergeCell ref="AT24:AT29"/>
    <mergeCell ref="AU24:AU29"/>
    <mergeCell ref="AV24:AV29"/>
    <mergeCell ref="AW24:AW29"/>
    <mergeCell ref="AX24:AX29"/>
    <mergeCell ref="AY24:AY29"/>
    <mergeCell ref="AN24:AN29"/>
    <mergeCell ref="AO24:AO29"/>
    <mergeCell ref="AP24:AP29"/>
    <mergeCell ref="AQ24:AQ29"/>
    <mergeCell ref="AR24:AR29"/>
    <mergeCell ref="AS24:AS29"/>
    <mergeCell ref="AF24:AF29"/>
    <mergeCell ref="AG24:AG29"/>
    <mergeCell ref="AI24:AI29"/>
    <mergeCell ref="AJ24:AJ29"/>
    <mergeCell ref="AK24:AK29"/>
    <mergeCell ref="AM24:AM29"/>
    <mergeCell ref="X24:X29"/>
    <mergeCell ref="Y24:Y29"/>
    <mergeCell ref="AA24:AA29"/>
    <mergeCell ref="AD24:AD29"/>
    <mergeCell ref="AE24:AE29"/>
    <mergeCell ref="S24:S29"/>
    <mergeCell ref="T24:T29"/>
    <mergeCell ref="U24:U29"/>
    <mergeCell ref="V24:V29"/>
    <mergeCell ref="W24:W29"/>
    <mergeCell ref="I24:I29"/>
    <mergeCell ref="J24:J29"/>
    <mergeCell ref="K24:K29"/>
    <mergeCell ref="L24:L29"/>
    <mergeCell ref="N24:N29"/>
    <mergeCell ref="P24:P29"/>
    <mergeCell ref="AZ18:AZ23"/>
    <mergeCell ref="BA18:BA23"/>
    <mergeCell ref="A24:A29"/>
    <mergeCell ref="B24:B29"/>
    <mergeCell ref="C24:C29"/>
    <mergeCell ref="D24:D29"/>
    <mergeCell ref="E24:E29"/>
    <mergeCell ref="F24:F29"/>
    <mergeCell ref="G24:G29"/>
    <mergeCell ref="H24:H29"/>
    <mergeCell ref="AT18:AT23"/>
    <mergeCell ref="AU18:AU23"/>
    <mergeCell ref="AV18:AV23"/>
    <mergeCell ref="AW18:AW23"/>
    <mergeCell ref="AX18:AX23"/>
    <mergeCell ref="AY18:AY23"/>
    <mergeCell ref="AN18:AN23"/>
    <mergeCell ref="AO18:AO23"/>
    <mergeCell ref="AP18:AP23"/>
    <mergeCell ref="AQ18:AQ23"/>
    <mergeCell ref="AR18:AR23"/>
    <mergeCell ref="AS18:AS23"/>
    <mergeCell ref="AH18:AH23"/>
    <mergeCell ref="AI18:AI23"/>
    <mergeCell ref="AJ18:AJ23"/>
    <mergeCell ref="AK18:AK23"/>
    <mergeCell ref="AL18:AL23"/>
    <mergeCell ref="AM18:AM23"/>
    <mergeCell ref="AB18:AB23"/>
    <mergeCell ref="AC18:AC23"/>
    <mergeCell ref="AD18:AD23"/>
    <mergeCell ref="AE18:AE23"/>
    <mergeCell ref="AF18:AF23"/>
    <mergeCell ref="AG18:AG23"/>
    <mergeCell ref="V18:V23"/>
    <mergeCell ref="W18:W23"/>
    <mergeCell ref="X18:X23"/>
    <mergeCell ref="Y18:Y23"/>
    <mergeCell ref="Z18:Z23"/>
    <mergeCell ref="AA18:AA23"/>
    <mergeCell ref="O18:O23"/>
    <mergeCell ref="S18:S23"/>
    <mergeCell ref="T18:T23"/>
    <mergeCell ref="U18:U23"/>
    <mergeCell ref="G18:G23"/>
    <mergeCell ref="H18:H23"/>
    <mergeCell ref="I18:I23"/>
    <mergeCell ref="K18:K23"/>
    <mergeCell ref="M18:M23"/>
    <mergeCell ref="N18:N23"/>
    <mergeCell ref="J18:J23"/>
    <mergeCell ref="L18:L23"/>
    <mergeCell ref="A18:A23"/>
    <mergeCell ref="B18:B23"/>
    <mergeCell ref="C18:C23"/>
    <mergeCell ref="D18:D23"/>
    <mergeCell ref="E18:E23"/>
    <mergeCell ref="F18:F23"/>
    <mergeCell ref="AV12:AV17"/>
    <mergeCell ref="AW12:AW17"/>
    <mergeCell ref="AX12:AX17"/>
    <mergeCell ref="AY12:AY17"/>
    <mergeCell ref="AZ12:AZ17"/>
    <mergeCell ref="BA12:BA17"/>
    <mergeCell ref="AN12:AN17"/>
    <mergeCell ref="AO12:AO17"/>
    <mergeCell ref="AP12:AP17"/>
    <mergeCell ref="AR12:AR17"/>
    <mergeCell ref="AT12:AT17"/>
    <mergeCell ref="AU12:AU17"/>
    <mergeCell ref="AH12:AH17"/>
    <mergeCell ref="AI12:AI17"/>
    <mergeCell ref="AJ12:AJ17"/>
    <mergeCell ref="AK12:AK17"/>
    <mergeCell ref="AL12:AL17"/>
    <mergeCell ref="AM12:AM17"/>
    <mergeCell ref="AB12:AB17"/>
    <mergeCell ref="AC12:AC17"/>
    <mergeCell ref="AD12:AD17"/>
    <mergeCell ref="AE12:AE17"/>
    <mergeCell ref="AF12:AF17"/>
    <mergeCell ref="AG12:AG17"/>
    <mergeCell ref="V12:V17"/>
    <mergeCell ref="W12:W17"/>
    <mergeCell ref="X12:X17"/>
    <mergeCell ref="Y12:Y17"/>
    <mergeCell ref="Z12:Z17"/>
    <mergeCell ref="AA12:AA17"/>
    <mergeCell ref="O12:O17"/>
    <mergeCell ref="P12:P17"/>
    <mergeCell ref="Q12:Q17"/>
    <mergeCell ref="S12:S17"/>
    <mergeCell ref="T12:T17"/>
    <mergeCell ref="U12:U17"/>
    <mergeCell ref="I12:I17"/>
    <mergeCell ref="J12:J17"/>
    <mergeCell ref="K12:K17"/>
    <mergeCell ref="L12:L17"/>
    <mergeCell ref="M12:M17"/>
    <mergeCell ref="N12:N17"/>
    <mergeCell ref="AZ6:AZ11"/>
    <mergeCell ref="BA6:BA11"/>
    <mergeCell ref="A12:A17"/>
    <mergeCell ref="B12:B17"/>
    <mergeCell ref="C12:C17"/>
    <mergeCell ref="D12:D17"/>
    <mergeCell ref="E12:E17"/>
    <mergeCell ref="F12:F17"/>
    <mergeCell ref="G12:G17"/>
    <mergeCell ref="H12:H17"/>
    <mergeCell ref="AT6:AT11"/>
    <mergeCell ref="AU6:AU11"/>
    <mergeCell ref="AV6:AV11"/>
    <mergeCell ref="AW6:AW11"/>
    <mergeCell ref="AX6:AX11"/>
    <mergeCell ref="AY6:AY11"/>
    <mergeCell ref="AM6:AM11"/>
    <mergeCell ref="AN6:AN11"/>
    <mergeCell ref="AO6:AO11"/>
    <mergeCell ref="AP6:AP11"/>
    <mergeCell ref="AQ6:AQ11"/>
    <mergeCell ref="AS6:AS11"/>
    <mergeCell ref="AG6:AG11"/>
    <mergeCell ref="AH6:AH11"/>
    <mergeCell ref="AI6:AI11"/>
    <mergeCell ref="AJ6:AJ11"/>
    <mergeCell ref="AK6:AK11"/>
    <mergeCell ref="AL6:AL11"/>
    <mergeCell ref="AA6:AA11"/>
    <mergeCell ref="AB6:AB11"/>
    <mergeCell ref="AC6:AC11"/>
    <mergeCell ref="AD6:AD11"/>
    <mergeCell ref="AE6:AE11"/>
    <mergeCell ref="AF6:AF11"/>
    <mergeCell ref="U6:U11"/>
    <mergeCell ref="V6:V11"/>
    <mergeCell ref="W6:W11"/>
    <mergeCell ref="X6:X11"/>
    <mergeCell ref="Y6:Y11"/>
    <mergeCell ref="Z6:Z11"/>
    <mergeCell ref="Q6:Q11"/>
    <mergeCell ref="S6:S11"/>
    <mergeCell ref="T6:T11"/>
    <mergeCell ref="H6:H11"/>
    <mergeCell ref="I6:I11"/>
    <mergeCell ref="J6:J11"/>
    <mergeCell ref="K6:K11"/>
    <mergeCell ref="L6:L11"/>
    <mergeCell ref="M6:M11"/>
    <mergeCell ref="AW3:AW4"/>
    <mergeCell ref="AX3:BA3"/>
    <mergeCell ref="A6:A11"/>
    <mergeCell ref="B6:B11"/>
    <mergeCell ref="C6:C11"/>
    <mergeCell ref="D6:D11"/>
    <mergeCell ref="E6:E11"/>
    <mergeCell ref="F6:F11"/>
    <mergeCell ref="G6:G11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N6:N11"/>
    <mergeCell ref="O6:O11"/>
    <mergeCell ref="P6:P11"/>
    <mergeCell ref="A2:J2"/>
    <mergeCell ref="A3:A5"/>
    <mergeCell ref="B3:E3"/>
    <mergeCell ref="F3:F4"/>
    <mergeCell ref="G3:I3"/>
    <mergeCell ref="J3:J4"/>
    <mergeCell ref="K3:M3"/>
    <mergeCell ref="O3:R3"/>
    <mergeCell ref="AT3:AV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 22.02.06 Сварочное</vt:lpstr>
      <vt:lpstr>КУГ-2022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Автоматизация</dc:creator>
  <cp:lastModifiedBy>Автоматизация</cp:lastModifiedBy>
  <cp:lastPrinted>2024-03-12T13:47:07Z</cp:lastPrinted>
  <dcterms:created xsi:type="dcterms:W3CDTF">2024-03-09T10:32:19Z</dcterms:created>
  <dcterms:modified xsi:type="dcterms:W3CDTF">2024-03-15T05:04:11Z</dcterms:modified>
</cp:coreProperties>
</file>